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.shortcut-targets-by-id\1IrBZKS_xtnd0FCI-6M3pM48JI0mhO0WP\Decarbonization in Action Project Management\GTHA 2025-2026\Partner Deliverables\Public Versions\"/>
    </mc:Choice>
  </mc:AlternateContent>
  <xr:revisionPtr revIDLastSave="0" documentId="13_ncr:1_{B8D8C367-CC33-4DB6-AA91-E1F9EAF1CA8E}" xr6:coauthVersionLast="47" xr6:coauthVersionMax="47" xr10:uidLastSave="{00000000-0000-0000-0000-000000000000}"/>
  <bookViews>
    <workbookView xWindow="-120" yWindow="-120" windowWidth="29040" windowHeight="15720" tabRatio="607" xr2:uid="{15AB04C5-F198-4637-95A0-93F131D9C2E5}"/>
  </bookViews>
  <sheets>
    <sheet name="Introduction" sheetId="8" r:id="rId1"/>
    <sheet name="CASCADES Reference Lookup" sheetId="3" r:id="rId2"/>
    <sheet name="Publication Reference 1" sheetId="5" r:id="rId3"/>
    <sheet name="Publication Reference 2" sheetId="6" r:id="rId4"/>
    <sheet name="Carbon Estimate Saline Spray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7" l="1"/>
  <c r="C11" i="7" s="1"/>
  <c r="E24" i="7"/>
  <c r="C10" i="7" s="1"/>
  <c r="D25" i="7"/>
  <c r="B11" i="7" s="1"/>
  <c r="D24" i="7"/>
  <c r="B10" i="7" s="1"/>
  <c r="D20" i="7"/>
  <c r="B17" i="7"/>
  <c r="B7" i="7" s="1"/>
  <c r="D7" i="7" s="1"/>
  <c r="B18" i="7"/>
  <c r="B8" i="7" s="1"/>
  <c r="D8" i="7" s="1"/>
  <c r="C5" i="6"/>
  <c r="C6" i="6"/>
  <c r="C7" i="6"/>
  <c r="C8" i="6"/>
  <c r="C9" i="6"/>
  <c r="C10" i="6"/>
  <c r="C4" i="6"/>
  <c r="C12" i="7" l="1"/>
  <c r="D11" i="7"/>
  <c r="D10" i="7"/>
  <c r="B20" i="7"/>
  <c r="B9" i="7" s="1"/>
  <c r="D9" i="7" s="1"/>
  <c r="B12" i="7" l="1"/>
  <c r="D12" i="7" s="1"/>
</calcChain>
</file>

<file path=xl/sharedStrings.xml><?xml version="1.0" encoding="utf-8"?>
<sst xmlns="http://schemas.openxmlformats.org/spreadsheetml/2006/main" count="665" uniqueCount="279">
  <si>
    <t>DIN</t>
  </si>
  <si>
    <t>Enerzair Breezhaler</t>
  </si>
  <si>
    <t>Inhaled corticosteroid/long-acting muscarinic-antagonist/long-acting beta-agonist</t>
  </si>
  <si>
    <t xml:space="preserve">Novartis Pharmaceuticals UK lists 2 different Enerzair Breezhaler </t>
  </si>
  <si>
    <t>Norvartis Pharmaceuticals</t>
  </si>
  <si>
    <t>Trelegy Ellipta</t>
  </si>
  <si>
    <t xml:space="preserve"> </t>
  </si>
  <si>
    <t>GlaxoSmithKline</t>
  </si>
  <si>
    <t>GSK</t>
  </si>
  <si>
    <t>Inspiolto Respimat</t>
  </si>
  <si>
    <t>Long-acting beta-agonists/Long-acting muscarinic-antagonists</t>
  </si>
  <si>
    <t xml:space="preserve">Boehringer Ingelheim markets this product under the brand name </t>
  </si>
  <si>
    <t>none</t>
  </si>
  <si>
    <t>Boehringer Ingelheim</t>
  </si>
  <si>
    <t>Tiotropium 2.5 mcg</t>
  </si>
  <si>
    <t>Duaklir Genuair</t>
  </si>
  <si>
    <t xml:space="preserve">Carbon footprint data was done for Duaklir Genuair commercially </t>
  </si>
  <si>
    <t>AstraZeneca</t>
  </si>
  <si>
    <t>Aclidinium 400 mcg</t>
  </si>
  <si>
    <t>Ultibro Breezhaler</t>
  </si>
  <si>
    <t xml:space="preserve">Contains lactose </t>
  </si>
  <si>
    <t>Novartis</t>
  </si>
  <si>
    <t>Glyropyrronium 50 mcg</t>
  </si>
  <si>
    <t>Anoro Ellipta</t>
  </si>
  <si>
    <t>Umeclidinium 62.5mcg</t>
  </si>
  <si>
    <t>Atectura Breezhaler</t>
  </si>
  <si>
    <t>Inhaled corticosteroid/long-acting beta-agonists</t>
  </si>
  <si>
    <t>Mometasone 320 mcg</t>
  </si>
  <si>
    <t>Mometasone 160 mcg</t>
  </si>
  <si>
    <t>Mometasone 80 mcg</t>
  </si>
  <si>
    <t>Zenhale</t>
  </si>
  <si>
    <t xml:space="preserve">Zenhale contains HFA-227ea which is 2-3 times more potent than </t>
  </si>
  <si>
    <t>HFA-227ea</t>
  </si>
  <si>
    <t>Organon Canada</t>
  </si>
  <si>
    <t>Mometasone 200mcg</t>
  </si>
  <si>
    <t>Mometasone 100mcg</t>
  </si>
  <si>
    <t>Symbicort</t>
  </si>
  <si>
    <t>Budesonide 200mcg</t>
  </si>
  <si>
    <t>Budesonide 100mcg</t>
  </si>
  <si>
    <t>Breo Ellipta</t>
  </si>
  <si>
    <t xml:space="preserve">GSK markets Fluticasone/Vilanterol under the brand name Relvar </t>
  </si>
  <si>
    <t>Fluticasone 200mcg</t>
  </si>
  <si>
    <t>Fluticasone 100mcg</t>
  </si>
  <si>
    <t>Wixela Inhub</t>
  </si>
  <si>
    <t xml:space="preserve">No comparable device in UK. Average carbon per actuation is used as </t>
  </si>
  <si>
    <t>Mylan</t>
  </si>
  <si>
    <t>Fluticasone 500</t>
  </si>
  <si>
    <t>Fluticasone 250</t>
  </si>
  <si>
    <t>Fluticasone 100</t>
  </si>
  <si>
    <t>PMS-Fluticasone/Salmeterol</t>
  </si>
  <si>
    <t xml:space="preserve">Carbon data is for Severent Accuhaler. PMS-Fluticasone/Salmeterol </t>
  </si>
  <si>
    <t>Pharmascience</t>
  </si>
  <si>
    <t>Advair Diskus</t>
  </si>
  <si>
    <t xml:space="preserve">Carbon data is for Severent Accuhaler. It has the same manufacturer, </t>
  </si>
  <si>
    <t>Advair HFA</t>
  </si>
  <si>
    <t xml:space="preserve">Carbon data is for Severent Evohaler. It has the same manufacturer, </t>
  </si>
  <si>
    <t>HFA-134a</t>
  </si>
  <si>
    <t>Fluticasone 125</t>
  </si>
  <si>
    <t>Incruse Ellipta</t>
  </si>
  <si>
    <t>Long-acting muscarinic-antagonists</t>
  </si>
  <si>
    <t xml:space="preserve">Data available for the UK version Incruse Ellipta. It has the same </t>
  </si>
  <si>
    <t>Umeclidinium 62.5 mcg</t>
  </si>
  <si>
    <t>Tudorza Genuair</t>
  </si>
  <si>
    <t xml:space="preserve">AstraZeneca markets this as Eklira Genuair in the UK. Carbon </t>
  </si>
  <si>
    <t>Spiriva Respimat</t>
  </si>
  <si>
    <t xml:space="preserve">Carbon footprint calculation includes the Respimat device. Refillable </t>
  </si>
  <si>
    <t>Spiriva Handihaler</t>
  </si>
  <si>
    <t xml:space="preserve">Carbon footprint calculation includes the Handihaler device </t>
  </si>
  <si>
    <t>Tiotropium 18 mcg</t>
  </si>
  <si>
    <t>Seebri Breezhaler</t>
  </si>
  <si>
    <t xml:space="preserve">In the UK, Seebri Breezhaler contains Glyropyrronium 44 </t>
  </si>
  <si>
    <t>Glycopyrronium 50 mcg</t>
  </si>
  <si>
    <t>Serevent Diskus</t>
  </si>
  <si>
    <t>Long-acting beta-agonists</t>
  </si>
  <si>
    <t xml:space="preserve">GSK markets this as Serevent Accuhaler in the UK. It has the same </t>
  </si>
  <si>
    <t>Salmeterol 50 mcg</t>
  </si>
  <si>
    <t>Oxeze Turbuhaler</t>
  </si>
  <si>
    <t xml:space="preserve">AstraZeneca markets this as Oxis Turbohaler in the UK. The </t>
  </si>
  <si>
    <t>Formoterol 12 mcg</t>
  </si>
  <si>
    <t>Formoterol 6 mcg</t>
  </si>
  <si>
    <t>Foradil Aerolizer</t>
  </si>
  <si>
    <t xml:space="preserve">Contains lactose, gelatin </t>
  </si>
  <si>
    <t>Onbrez Breezhaler</t>
  </si>
  <si>
    <t>Indacaterol 75 mcg</t>
  </si>
  <si>
    <t>QVAR</t>
  </si>
  <si>
    <t>Inhaled corticosteroids</t>
  </si>
  <si>
    <t xml:space="preserve">QVAR in the UK contains beclometasone. Despite the different </t>
  </si>
  <si>
    <t>Bausch Health</t>
  </si>
  <si>
    <t>Beclomethasone 100 mcg</t>
  </si>
  <si>
    <t>Beclomethasone 50 mcg</t>
  </si>
  <si>
    <t>Asmanex Twisthaler</t>
  </si>
  <si>
    <t xml:space="preserve">Contains trace lactose </t>
  </si>
  <si>
    <t>Mometasone 400 mcg</t>
  </si>
  <si>
    <t>Mometasone 200 mcg</t>
  </si>
  <si>
    <t>Mometasone 100 mcg</t>
  </si>
  <si>
    <t>Alvesco</t>
  </si>
  <si>
    <t xml:space="preserve">Covis Pharma markets this inhaler under the same brand name, with </t>
  </si>
  <si>
    <t>Covis Pharma</t>
  </si>
  <si>
    <t>Ciclesonide 200 mcg</t>
  </si>
  <si>
    <t>Ciclesonide 100 mcg</t>
  </si>
  <si>
    <t>Arnuity Ellipa</t>
  </si>
  <si>
    <t xml:space="preserve">GSK markets 5 different types of Ellipta devices in the UK with </t>
  </si>
  <si>
    <t>Fluticasone 200 mcg</t>
  </si>
  <si>
    <t>Fluticasone 100 mcg</t>
  </si>
  <si>
    <t>Aermony Respclick</t>
  </si>
  <si>
    <t>Teva Canada</t>
  </si>
  <si>
    <t>Fluticasone 232 mcg</t>
  </si>
  <si>
    <t>Fluticasone 113 mcg</t>
  </si>
  <si>
    <t>Fluticasone 55 mcg</t>
  </si>
  <si>
    <t>Flovent Diskus</t>
  </si>
  <si>
    <t xml:space="preserve">GSK markets Flixotide Accuhaler in the UK. It has the same maker, </t>
  </si>
  <si>
    <t>Fluticasone 250 mcg</t>
  </si>
  <si>
    <t>APO-Fluticasone HFA</t>
  </si>
  <si>
    <t xml:space="preserve">APO-Fluticasone has the same active ingredient, propellant and </t>
  </si>
  <si>
    <t>Apotex</t>
  </si>
  <si>
    <t>PMS-Fluticasone HFA</t>
  </si>
  <si>
    <t xml:space="preserve">PMS-Fluticasone has the same active ingredient, propellant and </t>
  </si>
  <si>
    <t>Fluticasone 125 mcg</t>
  </si>
  <si>
    <t>Flovent HFA</t>
  </si>
  <si>
    <t xml:space="preserve">GSK markets this under the brand name Flixotide Evohaler in the </t>
  </si>
  <si>
    <t>Fluticasone 50 mcg</t>
  </si>
  <si>
    <t>Pulmicort Turbuhaler</t>
  </si>
  <si>
    <t xml:space="preserve">AstraZeneca markets this as Pulmicort Turbohaler in the UK. It has </t>
  </si>
  <si>
    <t>None</t>
  </si>
  <si>
    <t>Budesonide 400 mcg</t>
  </si>
  <si>
    <t>Budesonide 200 mcg</t>
  </si>
  <si>
    <t>Budesonide 100 mcg</t>
  </si>
  <si>
    <t>Atrovent HFA</t>
  </si>
  <si>
    <t>Short-acting muscarinic-antagonists</t>
  </si>
  <si>
    <t>Ipratropium 20 mcg</t>
  </si>
  <si>
    <t>Combivent Respimat</t>
  </si>
  <si>
    <t>Short-acting beta-agonists/Short-acting muscarinic antagonists</t>
  </si>
  <si>
    <t xml:space="preserve">No carbon data available for Combivent Respimat. However, carbon </t>
  </si>
  <si>
    <t>Salbutamol 100 mcg</t>
  </si>
  <si>
    <t>Bricanyl Turbuhaler</t>
  </si>
  <si>
    <t>Short-acting beta-agonists</t>
  </si>
  <si>
    <t>Terbutaline 500 mcg</t>
  </si>
  <si>
    <t>Ventolin Diskus</t>
  </si>
  <si>
    <t xml:space="preserve">GSK markets Ventolin Diskus as Ventolin Accuhaler in the UK. It </t>
  </si>
  <si>
    <t>Salbutamol 200 mcg</t>
  </si>
  <si>
    <t>TEVA-Salbutamol</t>
  </si>
  <si>
    <t xml:space="preserve">PrescQIPP data is for Ventolin Evohaler from GSK. Carbon </t>
  </si>
  <si>
    <t>SANIS-Salbutamol</t>
  </si>
  <si>
    <t>Sanis Health</t>
  </si>
  <si>
    <t>APO-Salbutamol</t>
  </si>
  <si>
    <t>Airomir</t>
  </si>
  <si>
    <t xml:space="preserve">Airomir is marketed by Teva in the UK. It is marketed by Bausch </t>
  </si>
  <si>
    <t xml:space="preserve">GSK markets this under the brand name Ventolin Evohaler in the </t>
  </si>
  <si>
    <t>Brand name</t>
  </si>
  <si>
    <t>Drug class</t>
  </si>
  <si>
    <t>Comments</t>
  </si>
  <si>
    <t>gCO2e per inhaler</t>
  </si>
  <si>
    <t>gCO2e per actuation</t>
  </si>
  <si>
    <t>Propellant type</t>
  </si>
  <si>
    <t>Number of actuations per device</t>
  </si>
  <si>
    <t>Manufacturer</t>
  </si>
  <si>
    <t>Active ingredient(s)</t>
  </si>
  <si>
    <t>Ventolin</t>
  </si>
  <si>
    <t>Fluticasone 100mcg
Umeclidinium 62.5mcg
Vilanterol 25mcg</t>
  </si>
  <si>
    <t>Fluticasone 200mcg
Umeclidinium 62.5mcg
Vilanterol 25mcg</t>
  </si>
  <si>
    <t>Mometasone 150 mcg
Glycopyrronium 50 mcg
Indacaterol 160 mcg</t>
  </si>
  <si>
    <t>Reference</t>
  </si>
  <si>
    <t>API</t>
  </si>
  <si>
    <t>Device Type</t>
  </si>
  <si>
    <t>Propellant</t>
  </si>
  <si>
    <t>Actuations per Inhaler</t>
  </si>
  <si>
    <t>Actuations per Dose</t>
  </si>
  <si>
    <t>Atrovent HFA [9]</t>
  </si>
  <si>
    <t>Ipratropium bromide</t>
  </si>
  <si>
    <t>MDI</t>
  </si>
  <si>
    <t>HFA 134a</t>
  </si>
  <si>
    <t>-</t>
  </si>
  <si>
    <t>Berodual HFA [9]</t>
  </si>
  <si>
    <t>Ipratropium bromide / fenoterol hydrobromide</t>
  </si>
  <si>
    <t>Clenil Modulite 100 [8]</t>
  </si>
  <si>
    <t>Beclometasone dipropionate</t>
  </si>
  <si>
    <t>Clenil Modulite 200 [8]</t>
  </si>
  <si>
    <t>Foster 100/6 [8]</t>
  </si>
  <si>
    <t>Beclometasone dipropionate / formoterol</t>
  </si>
  <si>
    <t>Foster 200/6 [8]</t>
  </si>
  <si>
    <t>Generic (i.e., Atrovent) [7]</t>
  </si>
  <si>
    <t>Generic SAMA</t>
  </si>
  <si>
    <t>Generic (i.e., Clenil) [7]</t>
  </si>
  <si>
    <t>Generic ICS</t>
  </si>
  <si>
    <t>Generic (i.e., Flutiform) [7]</t>
  </si>
  <si>
    <t>Generic ICS/LABA</t>
  </si>
  <si>
    <t>HFA 227ea</t>
  </si>
  <si>
    <t>Generic (i.e., Foster) [7]</t>
  </si>
  <si>
    <t>Generic (i.e., Salamol) [7]</t>
  </si>
  <si>
    <t>Generic small volume SABA</t>
  </si>
  <si>
    <t>Generic (i.e., Salmeterol) [7]</t>
  </si>
  <si>
    <t>Generic LABA</t>
  </si>
  <si>
    <t>Generic (i.e., Ventolin) [7]</t>
  </si>
  <si>
    <t>Generic large volume SABA</t>
  </si>
  <si>
    <t>Seretide Evohaler 25/250 [6]</t>
  </si>
  <si>
    <t>Fluticasone propionate / salmeterol</t>
  </si>
  <si>
    <t>Seretide Evohaler 25/250 (2014 data) [11]</t>
  </si>
  <si>
    <t>Trimbow [8]</t>
  </si>
  <si>
    <t>Beclometasone dipropionate / formoterol / glycopyrronium bromide</t>
  </si>
  <si>
    <t>Ventolin Evohaler 100 [6]</t>
  </si>
  <si>
    <t>Salbutamol</t>
  </si>
  <si>
    <t>Breezhaler® 30-day without digital companion (Germany) [12,14]</t>
  </si>
  <si>
    <t>Indacaterol acetate / mometasone furoate</t>
  </si>
  <si>
    <t>DPI</t>
  </si>
  <si>
    <t>Indacaterol acetate / mometasone furoate / glycopyrronium bromide</t>
  </si>
  <si>
    <t>Breezhaler® 30-day with digital companion (Germany) [12,14]</t>
  </si>
  <si>
    <t>Breezhaler® 90-day without digital companion (Germany) [12,14]</t>
  </si>
  <si>
    <t>Easyhaler [10]</t>
  </si>
  <si>
    <t>Average of multiple APIs</t>
  </si>
  <si>
    <t>Foster NEXThaler 100/6 [8]</t>
  </si>
  <si>
    <t>Foster NEXThaler 200/6 [8]</t>
  </si>
  <si>
    <t>Relvar Elipta 92/22 [6]</t>
  </si>
  <si>
    <t>Fluticasone furoate / vilanterol</t>
  </si>
  <si>
    <t>Relvar Elipta 92/22 (2014 data) [11]</t>
  </si>
  <si>
    <t>Seretide Accuhaler 50/500 [6]</t>
  </si>
  <si>
    <t>Fluticasone furoate / salmeterol</t>
  </si>
  <si>
    <t>Seretide Accuhaler 50/500 (2014 data) [11]</t>
  </si>
  <si>
    <t>Ventolin Accuhaler 200 [6]</t>
  </si>
  <si>
    <t>Berodual Respimat [9]</t>
  </si>
  <si>
    <t>SMI</t>
  </si>
  <si>
    <t>Spiriva Respimat [9]</t>
  </si>
  <si>
    <t>Tiotropium bromide</t>
  </si>
  <si>
    <t>Spiriva Respimat (3-month pack) [9]</t>
  </si>
  <si>
    <t>Spiriva Respimat (6-month pack) [9]</t>
  </si>
  <si>
    <t>Carbon Footprint per Dose (gCO2e)</t>
  </si>
  <si>
    <t>Carbon Footprint per Actuation (gCO2e)</t>
  </si>
  <si>
    <t>Carbon Footprint per Inhaler (Actuaions per Inhaler x Carbon Footprint per Actuation) (gCO2e)</t>
  </si>
  <si>
    <t>Inhaler (type/strength)</t>
  </si>
  <si>
    <t>Beclomethasone dipropionate 250mcg MDI</t>
  </si>
  <si>
    <t>Beclomethasone dipropionate 50mcg MDI</t>
  </si>
  <si>
    <t>Budesonide 100mcg Easyhaler DPI</t>
  </si>
  <si>
    <t>Budesonide 200mcg Easyhaler DPI</t>
  </si>
  <si>
    <t>Budesonide 200mcg Turbuhaler</t>
  </si>
  <si>
    <t>Fluticasone propionate 125mcg Evohaler MDI</t>
  </si>
  <si>
    <t>Fluticasone propionate 50mcg Evohaler MDI</t>
  </si>
  <si>
    <t>gCO2e/inhaler</t>
  </si>
  <si>
    <t>kgCO2e/inhaler</t>
  </si>
  <si>
    <t>Product Description</t>
  </si>
  <si>
    <t>Salinex nasal spray adults 30mL</t>
  </si>
  <si>
    <t>9 mg/ml sodium chloride, Benzalkonium chloride, Glycerin, Purified water</t>
  </si>
  <si>
    <t>Estimated ingredient breakdown</t>
  </si>
  <si>
    <t>NaCl</t>
  </si>
  <si>
    <t>Ingredient</t>
  </si>
  <si>
    <t>Weight (g)</t>
  </si>
  <si>
    <t>Glycerin</t>
  </si>
  <si>
    <t>Reference/Assumption</t>
  </si>
  <si>
    <t>Based on listed concentration</t>
  </si>
  <si>
    <t>Assume 2% w/w</t>
  </si>
  <si>
    <t>Benzalkonium Chloride</t>
  </si>
  <si>
    <t>Excluded, assuming the dose is very low</t>
  </si>
  <si>
    <t>Water</t>
  </si>
  <si>
    <t>Estimated packaging breakdown</t>
  </si>
  <si>
    <t>HDPE</t>
  </si>
  <si>
    <t>PET/PP</t>
  </si>
  <si>
    <t>https://alternaas.com/product/30-ml-hdpe-spray-bottle-with-18-mm-throat-sprayer</t>
  </si>
  <si>
    <t>Cradle to Gate (Manufacturing)</t>
  </si>
  <si>
    <t>Gate to Grave (Disposal)</t>
  </si>
  <si>
    <t>N/A</t>
  </si>
  <si>
    <t>Emission Factor - Cradle to Gate - Manufacturing (kgCO2e/kg)</t>
  </si>
  <si>
    <t>https://apps.carboncloud.com/climatehub/product-reports/id/16243501676</t>
  </si>
  <si>
    <t>Component/Material</t>
  </si>
  <si>
    <t>Bottle - HDPE including forming</t>
  </si>
  <si>
    <t>Cap/Sprayer - PET/PP average including forming</t>
  </si>
  <si>
    <t>Emission Factor (Gate to Grave - Disposal, landfill)</t>
  </si>
  <si>
    <t>https://apps.carboncloud.com/climatehub/product-reports/id/5403842093</t>
  </si>
  <si>
    <t>Estimated product emission (kgCO2e/unit)</t>
  </si>
  <si>
    <t>The density of 0.9% w/w NaCl solution is 1.0046g/mL</t>
  </si>
  <si>
    <t>Emission Factor - Cradle to Gate - Manufacturing, no recycled content (kgCO2e/kg)</t>
  </si>
  <si>
    <t>Total</t>
  </si>
  <si>
    <t>Subtotal</t>
  </si>
  <si>
    <t xml:space="preserve">https://poliswaterproject.org/wp-content/blogs.dir/162/files/sites/162/2009/03/Greenhouse-Gas-and-Energy-Co-Benefits-of-Water-Conservation.pdf </t>
  </si>
  <si>
    <t xml:space="preserve">https://www.gov.uk/government/publications/greenhouse-gas-reporting-conversion-factors-2025 </t>
  </si>
  <si>
    <t>Environmental sustainability in asthma: reducing carbon footprint and medication wastage</t>
  </si>
  <si>
    <t>Carbon Footprints and Life Cycle Assessments of Inhalers: A Review of Published Evidence</t>
  </si>
  <si>
    <t>Device Name [Reference in publication]</t>
  </si>
  <si>
    <t>Inhaler coverage chart - Appendix</t>
  </si>
  <si>
    <r>
      <t xml:space="preserve">About </t>
    </r>
    <r>
      <rPr>
        <b/>
        <i/>
        <sz val="14"/>
        <color theme="1"/>
        <rFont val="Roboto"/>
      </rPr>
      <t>Decarbonization in Action</t>
    </r>
  </si>
  <si>
    <t xml:space="preserve">https://greenhealthcare.ca/accelerating-decarbonization/  </t>
  </si>
  <si>
    <t>Disclaimer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</si>
</sst>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0"/>
    <numFmt numFmtId="165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1B1B1B"/>
      <name val="Calibri"/>
      <family val="2"/>
      <scheme val="minor"/>
    </font>
    <font>
      <sz val="11"/>
      <color rgb="FF1B1B1B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rgb="FF1B1B1B"/>
      <name val="Calibri"/>
      <family val="2"/>
      <scheme val="minor"/>
    </font>
    <font>
      <b/>
      <sz val="14"/>
      <color theme="1"/>
      <name val="Roboto"/>
    </font>
    <font>
      <b/>
      <i/>
      <sz val="14"/>
      <color theme="1"/>
      <name val="Roboto"/>
    </font>
    <font>
      <u/>
      <sz val="11"/>
      <color rgb="FF00B0F0"/>
      <name val="Roboto"/>
    </font>
    <font>
      <b/>
      <sz val="14"/>
      <name val="Roboto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53D5F"/>
      </left>
      <right style="thin">
        <color rgb="FF053D5F"/>
      </right>
      <top style="thin">
        <color rgb="FF053D5F"/>
      </top>
      <bottom style="thin">
        <color rgb="FF053D5F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1">
    <xf numFmtId="0" fontId="0" fillId="0" borderId="0" xfId="0"/>
    <xf numFmtId="164" fontId="8" fillId="3" borderId="4" xfId="1" applyNumberFormat="1" applyFont="1" applyFill="1" applyBorder="1" applyAlignment="1">
      <alignment horizontal="center" vertical="center"/>
    </xf>
    <xf numFmtId="0" fontId="1" fillId="3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1" fillId="3" borderId="2" xfId="0" applyFont="1" applyFill="1" applyBorder="1" applyAlignment="1">
      <alignment wrapText="1"/>
    </xf>
    <xf numFmtId="0" fontId="0" fillId="3" borderId="0" xfId="0" applyFont="1" applyFill="1" applyAlignment="1">
      <alignment wrapText="1"/>
    </xf>
    <xf numFmtId="0" fontId="0" fillId="3" borderId="2" xfId="0" applyFill="1" applyBorder="1"/>
    <xf numFmtId="0" fontId="0" fillId="3" borderId="2" xfId="0" applyFill="1" applyBorder="1" applyAlignment="1">
      <alignment wrapText="1"/>
    </xf>
    <xf numFmtId="0" fontId="7" fillId="3" borderId="2" xfId="2" applyFill="1" applyBorder="1" applyAlignment="1">
      <alignment wrapText="1"/>
    </xf>
    <xf numFmtId="0" fontId="1" fillId="3" borderId="2" xfId="0" applyFont="1" applyFill="1" applyBorder="1"/>
    <xf numFmtId="164" fontId="8" fillId="3" borderId="4" xfId="0" applyNumberFormat="1" applyFont="1" applyFill="1" applyBorder="1" applyAlignment="1">
      <alignment horizontal="center" vertical="center"/>
    </xf>
    <xf numFmtId="165" fontId="0" fillId="3" borderId="2" xfId="0" applyNumberFormat="1" applyFill="1" applyBorder="1"/>
    <xf numFmtId="165" fontId="0" fillId="3" borderId="2" xfId="0" applyNumberFormat="1" applyFill="1" applyBorder="1" applyAlignment="1">
      <alignment wrapText="1"/>
    </xf>
    <xf numFmtId="0" fontId="1" fillId="2" borderId="2" xfId="0" applyFont="1" applyFill="1" applyBorder="1"/>
    <xf numFmtId="165" fontId="1" fillId="2" borderId="2" xfId="0" applyNumberFormat="1" applyFont="1" applyFill="1" applyBorder="1"/>
    <xf numFmtId="165" fontId="1" fillId="2" borderId="2" xfId="0" applyNumberFormat="1" applyFont="1" applyFill="1" applyBorder="1" applyAlignment="1">
      <alignment wrapText="1"/>
    </xf>
    <xf numFmtId="0" fontId="1" fillId="3" borderId="0" xfId="0" applyFont="1" applyFill="1" applyBorder="1"/>
    <xf numFmtId="165" fontId="1" fillId="3" borderId="0" xfId="0" applyNumberFormat="1" applyFont="1" applyFill="1" applyBorder="1"/>
    <xf numFmtId="165" fontId="1" fillId="3" borderId="0" xfId="0" applyNumberFormat="1" applyFont="1" applyFill="1" applyBorder="1" applyAlignment="1">
      <alignment wrapText="1"/>
    </xf>
    <xf numFmtId="0" fontId="5" fillId="3" borderId="2" xfId="0" applyFont="1" applyFill="1" applyBorder="1" applyAlignment="1">
      <alignment horizontal="left" vertical="top" wrapText="1"/>
    </xf>
    <xf numFmtId="0" fontId="0" fillId="3" borderId="0" xfId="0" applyFont="1" applyFill="1"/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 wrapText="1"/>
    </xf>
    <xf numFmtId="0" fontId="0" fillId="3" borderId="2" xfId="0" applyFont="1" applyFill="1" applyBorder="1"/>
    <xf numFmtId="0" fontId="0" fillId="4" borderId="0" xfId="0" applyFill="1"/>
    <xf numFmtId="1" fontId="0" fillId="3" borderId="0" xfId="0" applyNumberFormat="1" applyFill="1"/>
    <xf numFmtId="2" fontId="0" fillId="3" borderId="0" xfId="0" applyNumberFormat="1" applyFill="1"/>
    <xf numFmtId="49" fontId="0" fillId="3" borderId="0" xfId="0" applyNumberFormat="1" applyFill="1"/>
    <xf numFmtId="0" fontId="2" fillId="3" borderId="0" xfId="0" applyFont="1" applyFill="1"/>
    <xf numFmtId="0" fontId="0" fillId="3" borderId="0" xfId="1" applyNumberFormat="1" applyFont="1" applyFill="1"/>
    <xf numFmtId="0" fontId="0" fillId="3" borderId="0" xfId="0" applyNumberFormat="1" applyFill="1" applyAlignment="1">
      <alignment horizontal="right"/>
    </xf>
    <xf numFmtId="49" fontId="0" fillId="3" borderId="0" xfId="0" applyNumberFormat="1" applyFill="1" applyAlignment="1">
      <alignment horizontal="right"/>
    </xf>
    <xf numFmtId="1" fontId="0" fillId="3" borderId="0" xfId="1" applyNumberFormat="1" applyFont="1" applyFill="1"/>
    <xf numFmtId="2" fontId="0" fillId="3" borderId="0" xfId="1" applyNumberFormat="1" applyFont="1" applyFill="1"/>
    <xf numFmtId="0" fontId="3" fillId="4" borderId="1" xfId="0" applyFont="1" applyFill="1" applyBorder="1" applyAlignment="1">
      <alignment horizontal="left" vertical="top"/>
    </xf>
    <xf numFmtId="1" fontId="3" fillId="4" borderId="1" xfId="0" applyNumberFormat="1" applyFont="1" applyFill="1" applyBorder="1" applyAlignment="1">
      <alignment horizontal="left" vertical="top"/>
    </xf>
    <xf numFmtId="2" fontId="3" fillId="4" borderId="1" xfId="0" applyNumberFormat="1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left" vertical="top"/>
    </xf>
    <xf numFmtId="0" fontId="9" fillId="3" borderId="0" xfId="0" applyFont="1" applyFill="1"/>
    <xf numFmtId="0" fontId="10" fillId="3" borderId="0" xfId="2" applyFont="1" applyFill="1" applyBorder="1"/>
    <xf numFmtId="0" fontId="11" fillId="3" borderId="0" xfId="0" applyFont="1" applyFill="1" applyBorder="1" applyAlignment="1">
      <alignment horizontal="left" vertical="top" wrapText="1"/>
    </xf>
    <xf numFmtId="0" fontId="10" fillId="3" borderId="0" xfId="2" applyFont="1" applyFill="1"/>
    <xf numFmtId="0" fontId="12" fillId="3" borderId="0" xfId="0" applyFont="1" applyFill="1"/>
    <xf numFmtId="0" fontId="14" fillId="3" borderId="0" xfId="2" applyFont="1" applyFill="1" applyBorder="1"/>
    <xf numFmtId="0" fontId="15" fillId="3" borderId="0" xfId="0" applyFont="1" applyFill="1"/>
    <xf numFmtId="0" fontId="7" fillId="3" borderId="3" xfId="2" applyFill="1" applyBorder="1" applyAlignment="1">
      <alignment horizontal="center" vertical="center" wrapText="1"/>
    </xf>
    <xf numFmtId="0" fontId="7" fillId="3" borderId="1" xfId="2" applyFill="1" applyBorder="1" applyAlignment="1">
      <alignment horizontal="center" vertical="center" wrapText="1"/>
    </xf>
    <xf numFmtId="0" fontId="7" fillId="3" borderId="3" xfId="2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27">
    <dxf>
      <fill>
        <patternFill patternType="lightGray"/>
      </fill>
    </dxf>
    <dxf>
      <fill>
        <patternFill patternType="lightGray"/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numFmt numFmtId="2" formatCode="0.00"/>
      <fill>
        <patternFill patternType="solid">
          <fgColor indexed="64"/>
          <bgColor theme="0"/>
        </patternFill>
      </fill>
    </dxf>
    <dxf>
      <numFmt numFmtId="2" formatCode="0.00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numFmt numFmtId="1" formatCode="0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border outline="0">
        <top style="thin">
          <color auto="1"/>
        </top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514350</xdr:colOff>
      <xdr:row>1</xdr:row>
      <xdr:rowOff>90666</xdr:rowOff>
    </xdr:from>
    <xdr:to>
      <xdr:col>19</xdr:col>
      <xdr:colOff>10269</xdr:colOff>
      <xdr:row>6</xdr:row>
      <xdr:rowOff>43041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B6EA9-58FE-4C94-BBD0-BC7E7240EA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30" b="31280"/>
        <a:stretch/>
      </xdr:blipFill>
      <xdr:spPr bwMode="auto">
        <a:xfrm>
          <a:off x="4781550" y="281166"/>
          <a:ext cx="2420094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142875</xdr:rowOff>
    </xdr:from>
    <xdr:to>
      <xdr:col>19</xdr:col>
      <xdr:colOff>132697</xdr:colOff>
      <xdr:row>6</xdr:row>
      <xdr:rowOff>86082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A70C36-4AE9-4C81-8BBD-3D3E06103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42875"/>
          <a:ext cx="4076047" cy="1086207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8</xdr:row>
      <xdr:rowOff>0</xdr:rowOff>
    </xdr:from>
    <xdr:to>
      <xdr:col>39</xdr:col>
      <xdr:colOff>38099</xdr:colOff>
      <xdr:row>8</xdr:row>
      <xdr:rowOff>1085850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52EB314-2B05-42C8-990A-3A7130633AE7}"/>
            </a:ext>
          </a:extLst>
        </xdr:cNvPr>
        <xdr:cNvSpPr txBox="1"/>
      </xdr:nvSpPr>
      <xdr:spPr>
        <a:xfrm>
          <a:off x="161925" y="1571625"/>
          <a:ext cx="8420099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This resource was developed as part of the Decarbonization in Action project, supporting Canadian hospitals to reduce greenhouse gas emissions across building systems, clinical activities, and organizational processes. </a:t>
          </a:r>
        </a:p>
        <a:p>
          <a:endParaRPr lang="en-CA" sz="1200">
            <a:solidFill>
              <a:srgbClr val="595959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This project is a partnership of the Canadian Coalition for Green Health Care and MaRS Discovery District, and made possible by the Peter Gilgan Foundation.</a:t>
          </a:r>
        </a:p>
      </xdr:txBody>
    </xdr:sp>
    <xdr:clientData/>
  </xdr:twoCellAnchor>
  <xdr:twoCellAnchor>
    <xdr:from>
      <xdr:col>0</xdr:col>
      <xdr:colOff>180974</xdr:colOff>
      <xdr:row>12</xdr:row>
      <xdr:rowOff>0</xdr:rowOff>
    </xdr:from>
    <xdr:to>
      <xdr:col>38</xdr:col>
      <xdr:colOff>171449</xdr:colOff>
      <xdr:row>18</xdr:row>
      <xdr:rowOff>104775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DF8A818-4E1D-455C-AFA3-73E4D4A54E13}"/>
            </a:ext>
          </a:extLst>
        </xdr:cNvPr>
        <xdr:cNvSpPr txBox="1"/>
      </xdr:nvSpPr>
      <xdr:spPr>
        <a:xfrm>
          <a:off x="180974" y="3314700"/>
          <a:ext cx="8315325" cy="1247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This resource compiles some of the publicly available emission factors for inhalers.</a:t>
          </a:r>
          <a:r>
            <a:rPr lang="en-CA" sz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Because these emission factors are drawn from multiple sources, the underlying methodologies, system boundaries, and assumptions</a:t>
          </a:r>
          <a:r>
            <a:rPr lang="en-CA" sz="1200" baseline="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 </a:t>
          </a:r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may differ. 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CA" sz="1200">
            <a:solidFill>
              <a:srgbClr val="595959"/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200">
              <a:solidFill>
                <a:srgbClr val="595959"/>
              </a:solidFill>
              <a:latin typeface="Roboto" panose="02000000000000000000" pitchFamily="2" charset="0"/>
              <a:ea typeface="Roboto" panose="02000000000000000000" pitchFamily="2" charset="0"/>
            </a:rPr>
            <a:t>Users should review the original sources carefully and determine which emission factors are most appropriate for their specific context and quantification needs. This non-exhaustive compilation reflects the information publicly available at the time of publication in 2026.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3DE7D5-3AEC-4FA4-9763-F2DE566CBC7A}" name="Table2" displayName="Table2" ref="A4:J74" totalsRowShown="0" headerRowDxfId="26" dataDxfId="24" headerRowBorderDxfId="25" tableBorderDxfId="23">
  <autoFilter ref="A4:J74" xr:uid="{993DE7D5-3AEC-4FA4-9763-F2DE566CBC7A}"/>
  <tableColumns count="10">
    <tableColumn id="1" xr3:uid="{0C4854F0-E463-4CDA-BFCA-4CD6F4985DAB}" name="Active ingredient(s)" dataDxfId="22"/>
    <tableColumn id="2" xr3:uid="{FBF6CF95-65BC-40D3-8040-96BFF9977D83}" name="Manufacturer" dataDxfId="21"/>
    <tableColumn id="3" xr3:uid="{C757673E-CF5A-4C87-AC04-E18F14C47230}" name="Number of actuations per device" dataDxfId="20"/>
    <tableColumn id="4" xr3:uid="{E3DA0BAF-39E0-452F-AABC-83F73A23613E}" name="Propellant type" dataDxfId="19"/>
    <tableColumn id="5" xr3:uid="{58FD1BFA-C657-4296-8772-B44A6975397A}" name="gCO2e per actuation" dataDxfId="18" dataCellStyle="Comma"/>
    <tableColumn id="6" xr3:uid="{6AB05EF5-85A5-4F19-A214-9CBA8E286777}" name="gCO2e per inhaler" dataDxfId="17" dataCellStyle="Comma"/>
    <tableColumn id="7" xr3:uid="{7C757CF8-33A4-4562-86A0-239C9BC2CBE9}" name="Comments" dataDxfId="16"/>
    <tableColumn id="8" xr3:uid="{B26AB337-CA79-4394-9E92-C616A6CF24EF}" name="Drug class" dataDxfId="15"/>
    <tableColumn id="9" xr3:uid="{18927034-41F5-4790-8D03-9AAFC936D72E}" name="Brand name" dataDxfId="14"/>
    <tableColumn id="10" xr3:uid="{E192B6F7-899D-499B-B9CD-5313B20F9C78}" name="DIN" dataDxfId="1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CB9575-D5CC-4C17-8B81-64E9CD692C76}" name="Table1" displayName="Table1" ref="A3:I36" totalsRowShown="0" headerRowDxfId="12" dataDxfId="11">
  <autoFilter ref="A3:I36" xr:uid="{95CB9575-D5CC-4C17-8B81-64E9CD692C76}"/>
  <tableColumns count="9">
    <tableColumn id="1" xr3:uid="{54ECCD03-3A1A-4DF4-81C4-06A2711E8764}" name="Device Name [Reference in publication]" dataDxfId="10"/>
    <tableColumn id="2" xr3:uid="{30AAC162-5A4A-4179-B4EC-22172681B357}" name="API" dataDxfId="9"/>
    <tableColumn id="3" xr3:uid="{291D1266-6C92-4DC3-9AFD-EC06F13A8E2E}" name="Device Type" dataDxfId="8"/>
    <tableColumn id="4" xr3:uid="{975E9568-A6BC-480C-BBDB-5F8D01553E2C}" name="Propellant" dataDxfId="7"/>
    <tableColumn id="5" xr3:uid="{AC481BC2-B0E4-4FCD-A6FD-AEBA3F03658C}" name="Actuations per Inhaler" dataDxfId="6"/>
    <tableColumn id="6" xr3:uid="{58BA95C4-2B10-4764-8EB3-98D6FCEE1215}" name="Actuations per Dose" dataDxfId="5"/>
    <tableColumn id="7" xr3:uid="{86CF0A84-7A5E-48A1-943C-E3A409D8A77A}" name="Carbon Footprint per Dose (gCO2e)" dataDxfId="4"/>
    <tableColumn id="8" xr3:uid="{5DB6885C-ACF5-4BE4-933C-3E68617EF134}" name="Carbon Footprint per Actuation (gCO2e)" dataDxfId="3"/>
    <tableColumn id="9" xr3:uid="{1BBC2B26-57FE-49F6-9809-28C59BBA2E50}" name="Carbon Footprint per Inhaler (Actuaions per Inhaler x Carbon Footprint per Actuation) (gCO2e)" dataDxfId="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reenhealthcare.ca/accelerating-decarbonizatio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scadescanada.ca/wp-content/uploads/2022/09/Inhaler-Coverage-Chart-References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mdpi.com/2071-1050/14/12/7106?utm_source=researchgate.net&amp;utm_medium=articl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SickKids/Environmental%20sustainability%20in%20asthma:%20reducing%20carbon%20footprint%20and%20medication%20wastag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carboncloud.com/climatehub/product-reports/id/5403842093" TargetMode="External"/><Relationship Id="rId2" Type="http://schemas.openxmlformats.org/officeDocument/2006/relationships/hyperlink" Target="https://apps.carboncloud.com/climatehub/product-reports/id/16243501676" TargetMode="External"/><Relationship Id="rId1" Type="http://schemas.openxmlformats.org/officeDocument/2006/relationships/hyperlink" Target="https://alternaas.com/product/30-ml-hdpe-spray-bottle-with-18-mm-throat-sprayer" TargetMode="External"/><Relationship Id="rId5" Type="http://schemas.openxmlformats.org/officeDocument/2006/relationships/hyperlink" Target="https://www.gov.uk/government/publications/greenhouse-gas-reporting-conversion-factors-2025" TargetMode="External"/><Relationship Id="rId4" Type="http://schemas.openxmlformats.org/officeDocument/2006/relationships/hyperlink" Target="https://poliswaterproject.org/wp-content/blogs.dir/162/files/sites/162/2009/03/Greenhouse-Gas-and-Energy-Co-Benefits-of-Water-Conserva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9A98-C9D9-4492-B574-C00A7EF3BDA7}">
  <sheetPr>
    <tabColor rgb="FFFFC000"/>
  </sheetPr>
  <dimension ref="B8:B12"/>
  <sheetViews>
    <sheetView tabSelected="1" workbookViewId="0">
      <selection activeCell="A20" sqref="A20:XFD21"/>
    </sheetView>
  </sheetViews>
  <sheetFormatPr defaultColWidth="3.28515625" defaultRowHeight="15" x14ac:dyDescent="0.25"/>
  <cols>
    <col min="1" max="16384" width="3.28515625" style="3"/>
  </cols>
  <sheetData>
    <row r="8" spans="2:2" ht="18.75" x14ac:dyDescent="0.3">
      <c r="B8" s="44" t="s">
        <v>276</v>
      </c>
    </row>
    <row r="9" spans="2:2" ht="88.5" customHeight="1" x14ac:dyDescent="0.25"/>
    <row r="10" spans="2:2" x14ac:dyDescent="0.25">
      <c r="B10" s="45" t="s">
        <v>277</v>
      </c>
    </row>
    <row r="12" spans="2:2" ht="18.75" x14ac:dyDescent="0.3">
      <c r="B12" s="46" t="s">
        <v>278</v>
      </c>
    </row>
  </sheetData>
  <sheetProtection algorithmName="SHA-512" hashValue="pxNUzxXyilB0C7AkSpah+IU7/CqjvbEoaT5f9Q8TBnvbtyVfNqtWjygNgEGTRDvyusWPdKZl/2mp0yh5dVUmjA==" saltValue="hmMAY0ag1Vz/Ix8Dlj9EVw==" spinCount="100000" sheet="1" objects="1" scenarios="1"/>
  <hyperlinks>
    <hyperlink ref="B10" r:id="rId1" xr:uid="{22EFB4B1-01AA-4C65-83EA-85D0BC27A13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CE82C-1DEE-4E99-BFC3-193F4CEECE49}">
  <dimension ref="A1:J74"/>
  <sheetViews>
    <sheetView zoomScale="70" zoomScaleNormal="70" workbookViewId="0">
      <pane xSplit="1" topLeftCell="B1" activePane="topRight" state="frozen"/>
      <selection pane="topRight" activeCell="D50" sqref="D50"/>
    </sheetView>
  </sheetViews>
  <sheetFormatPr defaultRowHeight="15" x14ac:dyDescent="0.25"/>
  <cols>
    <col min="1" max="1" width="23.7109375" style="3" bestFit="1" customWidth="1"/>
    <col min="2" max="2" width="34" style="3" bestFit="1" customWidth="1"/>
    <col min="3" max="3" width="45.85546875" style="26" bestFit="1" customWidth="1"/>
    <col min="4" max="4" width="25.7109375" style="3" bestFit="1" customWidth="1"/>
    <col min="5" max="5" width="32.140625" style="27" bestFit="1" customWidth="1"/>
    <col min="6" max="6" width="29.140625" style="3" bestFit="1" customWidth="1"/>
    <col min="7" max="7" width="63.85546875" style="4" bestFit="1" customWidth="1"/>
    <col min="8" max="8" width="75.5703125" style="3" bestFit="1" customWidth="1"/>
    <col min="9" max="9" width="26.85546875" style="3" bestFit="1" customWidth="1"/>
    <col min="10" max="10" width="13.5703125" style="28" customWidth="1"/>
    <col min="11" max="16384" width="9.140625" style="3"/>
  </cols>
  <sheetData>
    <row r="1" spans="1:10" ht="18.75" x14ac:dyDescent="0.3">
      <c r="A1" s="40" t="s">
        <v>161</v>
      </c>
      <c r="B1" s="41" t="s">
        <v>275</v>
      </c>
    </row>
    <row r="4" spans="1:10" s="29" customFormat="1" x14ac:dyDescent="0.25">
      <c r="A4" s="35" t="s">
        <v>156</v>
      </c>
      <c r="B4" s="35" t="s">
        <v>155</v>
      </c>
      <c r="C4" s="36" t="s">
        <v>154</v>
      </c>
      <c r="D4" s="35" t="s">
        <v>153</v>
      </c>
      <c r="E4" s="37" t="s">
        <v>152</v>
      </c>
      <c r="F4" s="35" t="s">
        <v>151</v>
      </c>
      <c r="G4" s="38" t="s">
        <v>150</v>
      </c>
      <c r="H4" s="35" t="s">
        <v>149</v>
      </c>
      <c r="I4" s="35" t="s">
        <v>148</v>
      </c>
      <c r="J4" s="39" t="s">
        <v>0</v>
      </c>
    </row>
    <row r="5" spans="1:10" x14ac:dyDescent="0.25">
      <c r="A5" s="3" t="s">
        <v>133</v>
      </c>
      <c r="B5" s="3" t="s">
        <v>7</v>
      </c>
      <c r="C5" s="26">
        <v>200</v>
      </c>
      <c r="D5" s="3" t="s">
        <v>56</v>
      </c>
      <c r="E5" s="30">
        <v>141</v>
      </c>
      <c r="F5" s="30">
        <v>28200</v>
      </c>
      <c r="G5" s="4" t="s">
        <v>147</v>
      </c>
      <c r="H5" s="3" t="s">
        <v>135</v>
      </c>
      <c r="I5" s="3" t="s">
        <v>157</v>
      </c>
      <c r="J5" s="31">
        <v>2241497</v>
      </c>
    </row>
    <row r="6" spans="1:10" x14ac:dyDescent="0.25">
      <c r="A6" s="3" t="s">
        <v>133</v>
      </c>
      <c r="B6" s="3" t="s">
        <v>87</v>
      </c>
      <c r="C6" s="26">
        <v>200</v>
      </c>
      <c r="D6" s="3" t="s">
        <v>56</v>
      </c>
      <c r="E6" s="30">
        <v>48.6</v>
      </c>
      <c r="F6" s="30">
        <v>9720</v>
      </c>
      <c r="G6" s="4" t="s">
        <v>146</v>
      </c>
      <c r="H6" s="3" t="s">
        <v>135</v>
      </c>
      <c r="I6" s="3" t="s">
        <v>145</v>
      </c>
      <c r="J6" s="31">
        <v>2232570</v>
      </c>
    </row>
    <row r="7" spans="1:10" x14ac:dyDescent="0.25">
      <c r="A7" s="3" t="s">
        <v>133</v>
      </c>
      <c r="B7" s="3" t="s">
        <v>114</v>
      </c>
      <c r="C7" s="26">
        <v>200</v>
      </c>
      <c r="D7" s="3" t="s">
        <v>56</v>
      </c>
      <c r="E7" s="30">
        <v>141</v>
      </c>
      <c r="F7" s="30">
        <v>28200</v>
      </c>
      <c r="G7" s="4" t="s">
        <v>141</v>
      </c>
      <c r="H7" s="3" t="s">
        <v>135</v>
      </c>
      <c r="I7" s="3" t="s">
        <v>144</v>
      </c>
      <c r="J7" s="32">
        <v>2245669</v>
      </c>
    </row>
    <row r="8" spans="1:10" x14ac:dyDescent="0.25">
      <c r="A8" s="3" t="s">
        <v>133</v>
      </c>
      <c r="B8" s="3" t="s">
        <v>143</v>
      </c>
      <c r="C8" s="26">
        <v>200</v>
      </c>
      <c r="D8" s="3" t="s">
        <v>56</v>
      </c>
      <c r="E8" s="30">
        <v>141</v>
      </c>
      <c r="F8" s="30">
        <v>28200</v>
      </c>
      <c r="G8" s="4" t="s">
        <v>141</v>
      </c>
      <c r="H8" s="3" t="s">
        <v>135</v>
      </c>
      <c r="I8" s="3" t="s">
        <v>142</v>
      </c>
      <c r="J8" s="31">
        <v>2419858</v>
      </c>
    </row>
    <row r="9" spans="1:10" x14ac:dyDescent="0.25">
      <c r="A9" s="3" t="s">
        <v>133</v>
      </c>
      <c r="B9" s="3" t="s">
        <v>105</v>
      </c>
      <c r="C9" s="26">
        <v>200</v>
      </c>
      <c r="D9" s="3" t="s">
        <v>56</v>
      </c>
      <c r="E9" s="30">
        <v>48.6</v>
      </c>
      <c r="F9" s="30">
        <v>9720</v>
      </c>
      <c r="G9" s="4" t="s">
        <v>141</v>
      </c>
      <c r="H9" s="3" t="s">
        <v>135</v>
      </c>
      <c r="I9" s="3" t="s">
        <v>140</v>
      </c>
      <c r="J9" s="31">
        <v>2326450</v>
      </c>
    </row>
    <row r="10" spans="1:10" x14ac:dyDescent="0.25">
      <c r="A10" s="3" t="s">
        <v>139</v>
      </c>
      <c r="B10" s="3" t="s">
        <v>7</v>
      </c>
      <c r="C10" s="26">
        <v>200</v>
      </c>
      <c r="D10" s="3" t="s">
        <v>123</v>
      </c>
      <c r="E10" s="30">
        <v>10</v>
      </c>
      <c r="F10" s="30">
        <v>600</v>
      </c>
      <c r="G10" s="4" t="s">
        <v>138</v>
      </c>
      <c r="H10" s="3" t="s">
        <v>135</v>
      </c>
      <c r="I10" s="3" t="s">
        <v>137</v>
      </c>
      <c r="J10" s="31">
        <v>2243115</v>
      </c>
    </row>
    <row r="11" spans="1:10" x14ac:dyDescent="0.25">
      <c r="A11" s="3" t="s">
        <v>136</v>
      </c>
      <c r="B11" s="3" t="s">
        <v>17</v>
      </c>
      <c r="C11" s="33">
        <v>120</v>
      </c>
      <c r="D11" s="3" t="s">
        <v>12</v>
      </c>
      <c r="E11" s="30">
        <v>4.0999999999999996</v>
      </c>
      <c r="F11" s="30">
        <v>492</v>
      </c>
      <c r="G11" s="4" t="s">
        <v>6</v>
      </c>
      <c r="H11" s="3" t="s">
        <v>135</v>
      </c>
      <c r="I11" s="3" t="s">
        <v>134</v>
      </c>
      <c r="J11" s="31">
        <v>786616</v>
      </c>
    </row>
    <row r="12" spans="1:10" x14ac:dyDescent="0.25">
      <c r="A12" s="3" t="s">
        <v>133</v>
      </c>
      <c r="B12" s="3" t="s">
        <v>13</v>
      </c>
      <c r="C12" s="33">
        <v>120</v>
      </c>
      <c r="D12" s="3" t="s">
        <v>12</v>
      </c>
      <c r="E12" s="30">
        <v>12.92</v>
      </c>
      <c r="F12" s="34"/>
      <c r="G12" s="4" t="s">
        <v>132</v>
      </c>
      <c r="H12" s="3" t="s">
        <v>131</v>
      </c>
      <c r="I12" s="3" t="s">
        <v>130</v>
      </c>
      <c r="J12" s="31">
        <v>2419106</v>
      </c>
    </row>
    <row r="13" spans="1:10" x14ac:dyDescent="0.25">
      <c r="A13" s="3" t="s">
        <v>129</v>
      </c>
      <c r="B13" s="3" t="s">
        <v>13</v>
      </c>
      <c r="C13" s="26">
        <v>200</v>
      </c>
      <c r="D13" s="3" t="s">
        <v>56</v>
      </c>
      <c r="E13" s="30">
        <v>73</v>
      </c>
      <c r="F13" s="30">
        <v>14600</v>
      </c>
      <c r="G13" s="4" t="s">
        <v>6</v>
      </c>
      <c r="H13" s="3" t="s">
        <v>128</v>
      </c>
      <c r="I13" s="3" t="s">
        <v>127</v>
      </c>
      <c r="J13" s="31">
        <v>2247686</v>
      </c>
    </row>
    <row r="14" spans="1:10" x14ac:dyDescent="0.25">
      <c r="A14" s="3" t="s">
        <v>126</v>
      </c>
      <c r="B14" s="3" t="s">
        <v>17</v>
      </c>
      <c r="C14" s="26">
        <v>200</v>
      </c>
      <c r="D14" s="3" t="s">
        <v>123</v>
      </c>
      <c r="E14" s="30">
        <v>7</v>
      </c>
      <c r="F14" s="30">
        <v>1400</v>
      </c>
      <c r="G14" s="4" t="s">
        <v>122</v>
      </c>
      <c r="H14" s="3" t="s">
        <v>85</v>
      </c>
      <c r="I14" s="3" t="s">
        <v>121</v>
      </c>
      <c r="J14" s="31">
        <v>852074</v>
      </c>
    </row>
    <row r="15" spans="1:10" x14ac:dyDescent="0.25">
      <c r="A15" s="3" t="s">
        <v>125</v>
      </c>
      <c r="B15" s="3" t="s">
        <v>17</v>
      </c>
      <c r="C15" s="26">
        <v>200</v>
      </c>
      <c r="D15" s="3" t="s">
        <v>123</v>
      </c>
      <c r="E15" s="30">
        <v>14</v>
      </c>
      <c r="F15" s="30">
        <v>2800</v>
      </c>
      <c r="G15" s="4" t="s">
        <v>122</v>
      </c>
      <c r="H15" s="3" t="s">
        <v>85</v>
      </c>
      <c r="I15" s="3" t="s">
        <v>121</v>
      </c>
      <c r="J15" s="31">
        <v>851752</v>
      </c>
    </row>
    <row r="16" spans="1:10" x14ac:dyDescent="0.25">
      <c r="A16" s="3" t="s">
        <v>124</v>
      </c>
      <c r="B16" s="3" t="s">
        <v>17</v>
      </c>
      <c r="C16" s="26">
        <v>200</v>
      </c>
      <c r="D16" s="3" t="s">
        <v>123</v>
      </c>
      <c r="E16" s="30">
        <v>34</v>
      </c>
      <c r="F16" s="30">
        <v>6800</v>
      </c>
      <c r="G16" s="4" t="s">
        <v>122</v>
      </c>
      <c r="H16" s="3" t="s">
        <v>85</v>
      </c>
      <c r="I16" s="3" t="s">
        <v>121</v>
      </c>
      <c r="J16" s="31">
        <v>851760</v>
      </c>
    </row>
    <row r="17" spans="1:10" x14ac:dyDescent="0.25">
      <c r="A17" s="3" t="s">
        <v>120</v>
      </c>
      <c r="B17" s="3" t="s">
        <v>7</v>
      </c>
      <c r="C17" s="33">
        <v>120</v>
      </c>
      <c r="D17" s="3" t="s">
        <v>56</v>
      </c>
      <c r="E17" s="30">
        <v>158</v>
      </c>
      <c r="F17" s="30">
        <v>16920</v>
      </c>
      <c r="G17" s="4" t="s">
        <v>119</v>
      </c>
      <c r="H17" s="3" t="s">
        <v>85</v>
      </c>
      <c r="I17" s="3" t="s">
        <v>118</v>
      </c>
      <c r="J17" s="31">
        <v>2244291</v>
      </c>
    </row>
    <row r="18" spans="1:10" x14ac:dyDescent="0.25">
      <c r="A18" s="3" t="s">
        <v>117</v>
      </c>
      <c r="B18" s="3" t="s">
        <v>7</v>
      </c>
      <c r="C18" s="33">
        <v>120</v>
      </c>
      <c r="D18" s="3" t="s">
        <v>56</v>
      </c>
      <c r="E18" s="30">
        <v>158</v>
      </c>
      <c r="F18" s="30">
        <v>16920</v>
      </c>
      <c r="G18" s="4" t="s">
        <v>119</v>
      </c>
      <c r="H18" s="3" t="s">
        <v>85</v>
      </c>
      <c r="I18" s="3" t="s">
        <v>118</v>
      </c>
      <c r="J18" s="31">
        <v>2244292</v>
      </c>
    </row>
    <row r="19" spans="1:10" x14ac:dyDescent="0.25">
      <c r="A19" s="3" t="s">
        <v>111</v>
      </c>
      <c r="B19" s="3" t="s">
        <v>7</v>
      </c>
      <c r="C19" s="33">
        <v>120</v>
      </c>
      <c r="D19" s="3" t="s">
        <v>56</v>
      </c>
      <c r="E19" s="30">
        <v>158</v>
      </c>
      <c r="F19" s="30">
        <v>16920</v>
      </c>
      <c r="G19" s="4" t="s">
        <v>119</v>
      </c>
      <c r="H19" s="3" t="s">
        <v>85</v>
      </c>
      <c r="I19" s="3" t="s">
        <v>118</v>
      </c>
      <c r="J19" s="31">
        <v>2244293</v>
      </c>
    </row>
    <row r="20" spans="1:10" x14ac:dyDescent="0.25">
      <c r="A20" s="3" t="s">
        <v>117</v>
      </c>
      <c r="B20" s="3" t="s">
        <v>51</v>
      </c>
      <c r="C20" s="33">
        <v>120</v>
      </c>
      <c r="D20" s="3" t="s">
        <v>56</v>
      </c>
      <c r="E20" s="30">
        <v>158</v>
      </c>
      <c r="F20" s="30">
        <v>16920</v>
      </c>
      <c r="G20" s="4" t="s">
        <v>116</v>
      </c>
      <c r="H20" s="3" t="s">
        <v>85</v>
      </c>
      <c r="I20" s="3" t="s">
        <v>115</v>
      </c>
      <c r="J20" s="31">
        <v>2503123</v>
      </c>
    </row>
    <row r="21" spans="1:10" x14ac:dyDescent="0.25">
      <c r="A21" s="3" t="s">
        <v>111</v>
      </c>
      <c r="B21" s="3" t="s">
        <v>51</v>
      </c>
      <c r="C21" s="33">
        <v>120</v>
      </c>
      <c r="D21" s="3" t="s">
        <v>56</v>
      </c>
      <c r="E21" s="30">
        <v>158</v>
      </c>
      <c r="F21" s="30">
        <v>16920</v>
      </c>
      <c r="G21" s="4" t="s">
        <v>116</v>
      </c>
      <c r="H21" s="3" t="s">
        <v>85</v>
      </c>
      <c r="I21" s="3" t="s">
        <v>115</v>
      </c>
      <c r="J21" s="31">
        <v>2503131</v>
      </c>
    </row>
    <row r="22" spans="1:10" x14ac:dyDescent="0.25">
      <c r="A22" s="3" t="s">
        <v>111</v>
      </c>
      <c r="B22" s="3" t="s">
        <v>114</v>
      </c>
      <c r="C22" s="33">
        <v>120</v>
      </c>
      <c r="D22" s="3" t="s">
        <v>56</v>
      </c>
      <c r="E22" s="30">
        <v>158</v>
      </c>
      <c r="F22" s="30">
        <v>16920</v>
      </c>
      <c r="G22" s="4" t="s">
        <v>113</v>
      </c>
      <c r="H22" s="3" t="s">
        <v>85</v>
      </c>
      <c r="I22" s="3" t="s">
        <v>112</v>
      </c>
      <c r="J22" s="31">
        <v>2510987</v>
      </c>
    </row>
    <row r="23" spans="1:10" x14ac:dyDescent="0.25">
      <c r="A23" s="3" t="s">
        <v>103</v>
      </c>
      <c r="B23" s="3" t="s">
        <v>7</v>
      </c>
      <c r="C23" s="33">
        <v>60</v>
      </c>
      <c r="D23" s="3" t="s">
        <v>56</v>
      </c>
      <c r="E23" s="30">
        <v>14</v>
      </c>
      <c r="F23" s="30">
        <v>840</v>
      </c>
      <c r="G23" s="4" t="s">
        <v>110</v>
      </c>
      <c r="H23" s="3" t="s">
        <v>85</v>
      </c>
      <c r="I23" s="3" t="s">
        <v>109</v>
      </c>
      <c r="J23" s="31">
        <v>2237245</v>
      </c>
    </row>
    <row r="24" spans="1:10" x14ac:dyDescent="0.25">
      <c r="A24" s="3" t="s">
        <v>111</v>
      </c>
      <c r="B24" s="3" t="s">
        <v>7</v>
      </c>
      <c r="C24" s="33">
        <v>60</v>
      </c>
      <c r="D24" s="3" t="s">
        <v>56</v>
      </c>
      <c r="E24" s="30">
        <v>14</v>
      </c>
      <c r="F24" s="30">
        <v>840</v>
      </c>
      <c r="G24" s="4" t="s">
        <v>110</v>
      </c>
      <c r="H24" s="3" t="s">
        <v>85</v>
      </c>
      <c r="I24" s="3" t="s">
        <v>109</v>
      </c>
      <c r="J24" s="31">
        <v>2237246</v>
      </c>
    </row>
    <row r="25" spans="1:10" x14ac:dyDescent="0.25">
      <c r="A25" s="3" t="s">
        <v>111</v>
      </c>
      <c r="B25" s="3" t="s">
        <v>7</v>
      </c>
      <c r="C25" s="33">
        <v>60</v>
      </c>
      <c r="D25" s="3" t="s">
        <v>56</v>
      </c>
      <c r="E25" s="30">
        <v>14</v>
      </c>
      <c r="F25" s="30">
        <v>840</v>
      </c>
      <c r="G25" s="4" t="s">
        <v>110</v>
      </c>
      <c r="H25" s="3" t="s">
        <v>85</v>
      </c>
      <c r="I25" s="3" t="s">
        <v>109</v>
      </c>
      <c r="J25" s="31">
        <v>2237247</v>
      </c>
    </row>
    <row r="26" spans="1:10" x14ac:dyDescent="0.25">
      <c r="A26" s="3" t="s">
        <v>108</v>
      </c>
      <c r="B26" s="3" t="s">
        <v>105</v>
      </c>
      <c r="C26" s="33">
        <v>60</v>
      </c>
      <c r="D26" s="3" t="s">
        <v>12</v>
      </c>
      <c r="E26" s="30">
        <v>18.75</v>
      </c>
      <c r="F26" s="30">
        <v>1125</v>
      </c>
      <c r="G26" s="4" t="s">
        <v>20</v>
      </c>
      <c r="H26" s="3" t="s">
        <v>85</v>
      </c>
      <c r="I26" s="3" t="s">
        <v>104</v>
      </c>
      <c r="J26" s="31">
        <v>2467895</v>
      </c>
    </row>
    <row r="27" spans="1:10" x14ac:dyDescent="0.25">
      <c r="A27" s="3" t="s">
        <v>107</v>
      </c>
      <c r="B27" s="3" t="s">
        <v>105</v>
      </c>
      <c r="C27" s="33">
        <v>60</v>
      </c>
      <c r="D27" s="3" t="s">
        <v>12</v>
      </c>
      <c r="E27" s="30">
        <v>18.75</v>
      </c>
      <c r="F27" s="30">
        <v>1125</v>
      </c>
      <c r="G27" s="4" t="s">
        <v>20</v>
      </c>
      <c r="H27" s="3" t="s">
        <v>85</v>
      </c>
      <c r="I27" s="3" t="s">
        <v>104</v>
      </c>
      <c r="J27" s="31">
        <v>2467909</v>
      </c>
    </row>
    <row r="28" spans="1:10" x14ac:dyDescent="0.25">
      <c r="A28" s="3" t="s">
        <v>106</v>
      </c>
      <c r="B28" s="3" t="s">
        <v>105</v>
      </c>
      <c r="C28" s="33">
        <v>60</v>
      </c>
      <c r="D28" s="3" t="s">
        <v>12</v>
      </c>
      <c r="E28" s="30">
        <v>18.75</v>
      </c>
      <c r="F28" s="30">
        <v>1125</v>
      </c>
      <c r="G28" s="4" t="s">
        <v>20</v>
      </c>
      <c r="H28" s="3" t="s">
        <v>85</v>
      </c>
      <c r="I28" s="3" t="s">
        <v>104</v>
      </c>
      <c r="J28" s="31">
        <v>2467917</v>
      </c>
    </row>
    <row r="29" spans="1:10" x14ac:dyDescent="0.25">
      <c r="A29" s="3" t="s">
        <v>103</v>
      </c>
      <c r="B29" s="3" t="s">
        <v>7</v>
      </c>
      <c r="C29" s="33">
        <v>30</v>
      </c>
      <c r="D29" s="3" t="s">
        <v>12</v>
      </c>
      <c r="E29" s="30">
        <v>25</v>
      </c>
      <c r="F29" s="30">
        <v>750</v>
      </c>
      <c r="G29" s="4" t="s">
        <v>101</v>
      </c>
      <c r="H29" s="3" t="s">
        <v>85</v>
      </c>
      <c r="I29" s="3" t="s">
        <v>100</v>
      </c>
      <c r="J29" s="31">
        <v>2446561</v>
      </c>
    </row>
    <row r="30" spans="1:10" x14ac:dyDescent="0.25">
      <c r="A30" s="3" t="s">
        <v>102</v>
      </c>
      <c r="B30" s="3" t="s">
        <v>7</v>
      </c>
      <c r="C30" s="33">
        <v>30</v>
      </c>
      <c r="D30" s="3" t="s">
        <v>12</v>
      </c>
      <c r="E30" s="30">
        <v>25</v>
      </c>
      <c r="F30" s="30">
        <v>750</v>
      </c>
      <c r="G30" s="4" t="s">
        <v>101</v>
      </c>
      <c r="H30" s="3" t="s">
        <v>85</v>
      </c>
      <c r="I30" s="3" t="s">
        <v>100</v>
      </c>
      <c r="J30" s="31">
        <v>2446588</v>
      </c>
    </row>
    <row r="31" spans="1:10" x14ac:dyDescent="0.25">
      <c r="A31" s="3" t="s">
        <v>99</v>
      </c>
      <c r="B31" s="3" t="s">
        <v>97</v>
      </c>
      <c r="C31" s="33">
        <v>120</v>
      </c>
      <c r="D31" s="3" t="s">
        <v>56</v>
      </c>
      <c r="E31" s="30">
        <v>101.75</v>
      </c>
      <c r="F31" s="30">
        <v>12210</v>
      </c>
      <c r="G31" s="4" t="s">
        <v>96</v>
      </c>
      <c r="H31" s="3" t="s">
        <v>85</v>
      </c>
      <c r="I31" s="3" t="s">
        <v>95</v>
      </c>
      <c r="J31" s="31">
        <v>2285606</v>
      </c>
    </row>
    <row r="32" spans="1:10" x14ac:dyDescent="0.25">
      <c r="A32" s="3" t="s">
        <v>98</v>
      </c>
      <c r="B32" s="3" t="s">
        <v>97</v>
      </c>
      <c r="C32" s="33">
        <v>120</v>
      </c>
      <c r="D32" s="3" t="s">
        <v>56</v>
      </c>
      <c r="E32" s="30">
        <v>101.75</v>
      </c>
      <c r="F32" s="30">
        <v>12210</v>
      </c>
      <c r="G32" s="4" t="s">
        <v>96</v>
      </c>
      <c r="H32" s="3" t="s">
        <v>85</v>
      </c>
      <c r="I32" s="3" t="s">
        <v>95</v>
      </c>
      <c r="J32" s="31">
        <v>2285614</v>
      </c>
    </row>
    <row r="33" spans="1:10" x14ac:dyDescent="0.25">
      <c r="A33" s="3" t="s">
        <v>94</v>
      </c>
      <c r="B33" s="3" t="s">
        <v>33</v>
      </c>
      <c r="C33" s="33">
        <v>30</v>
      </c>
      <c r="D33" s="3" t="s">
        <v>12</v>
      </c>
      <c r="E33" s="30">
        <v>18.75</v>
      </c>
      <c r="F33" s="34"/>
      <c r="G33" s="4" t="s">
        <v>91</v>
      </c>
      <c r="H33" s="3" t="s">
        <v>85</v>
      </c>
      <c r="I33" s="3" t="s">
        <v>90</v>
      </c>
      <c r="J33" s="31">
        <v>2438690</v>
      </c>
    </row>
    <row r="34" spans="1:10" x14ac:dyDescent="0.25">
      <c r="A34" s="3" t="s">
        <v>93</v>
      </c>
      <c r="B34" s="3" t="s">
        <v>33</v>
      </c>
      <c r="C34" s="33">
        <v>60</v>
      </c>
      <c r="D34" s="3" t="s">
        <v>12</v>
      </c>
      <c r="E34" s="30">
        <v>18.75</v>
      </c>
      <c r="F34" s="30">
        <v>1125</v>
      </c>
      <c r="G34" s="4" t="s">
        <v>91</v>
      </c>
      <c r="H34" s="3" t="s">
        <v>85</v>
      </c>
      <c r="I34" s="3" t="s">
        <v>90</v>
      </c>
      <c r="J34" s="31">
        <v>2243595</v>
      </c>
    </row>
    <row r="35" spans="1:10" x14ac:dyDescent="0.25">
      <c r="A35" s="3" t="s">
        <v>92</v>
      </c>
      <c r="B35" s="3" t="s">
        <v>33</v>
      </c>
      <c r="C35" s="33">
        <v>60</v>
      </c>
      <c r="D35" s="3" t="s">
        <v>12</v>
      </c>
      <c r="E35" s="30">
        <v>18.75</v>
      </c>
      <c r="F35" s="30">
        <v>1125</v>
      </c>
      <c r="G35" s="4" t="s">
        <v>91</v>
      </c>
      <c r="H35" s="3" t="s">
        <v>85</v>
      </c>
      <c r="I35" s="3" t="s">
        <v>90</v>
      </c>
      <c r="J35" s="31">
        <v>2243596</v>
      </c>
    </row>
    <row r="36" spans="1:10" x14ac:dyDescent="0.25">
      <c r="A36" s="3" t="s">
        <v>89</v>
      </c>
      <c r="B36" s="3" t="s">
        <v>87</v>
      </c>
      <c r="C36" s="33">
        <v>200</v>
      </c>
      <c r="D36" s="3" t="s">
        <v>56</v>
      </c>
      <c r="E36" s="30">
        <v>101.75</v>
      </c>
      <c r="F36" s="30">
        <v>20350</v>
      </c>
      <c r="G36" s="4" t="s">
        <v>86</v>
      </c>
      <c r="H36" s="3" t="s">
        <v>85</v>
      </c>
      <c r="I36" s="3" t="s">
        <v>84</v>
      </c>
      <c r="J36" s="31">
        <v>2242029</v>
      </c>
    </row>
    <row r="37" spans="1:10" x14ac:dyDescent="0.25">
      <c r="A37" s="3" t="s">
        <v>88</v>
      </c>
      <c r="B37" s="3" t="s">
        <v>87</v>
      </c>
      <c r="C37" s="33">
        <v>200</v>
      </c>
      <c r="D37" s="3" t="s">
        <v>56</v>
      </c>
      <c r="E37" s="30">
        <v>101.75</v>
      </c>
      <c r="F37" s="30">
        <v>20350</v>
      </c>
      <c r="G37" s="4" t="s">
        <v>86</v>
      </c>
      <c r="H37" s="3" t="s">
        <v>85</v>
      </c>
      <c r="I37" s="3" t="s">
        <v>84</v>
      </c>
      <c r="J37" s="31">
        <v>2242030</v>
      </c>
    </row>
    <row r="38" spans="1:10" x14ac:dyDescent="0.25">
      <c r="A38" s="3" t="s">
        <v>83</v>
      </c>
      <c r="B38" s="3" t="s">
        <v>21</v>
      </c>
      <c r="C38" s="33">
        <v>60</v>
      </c>
      <c r="D38" s="3" t="s">
        <v>12</v>
      </c>
      <c r="E38" s="30">
        <v>18.75</v>
      </c>
      <c r="F38" s="30">
        <v>1125</v>
      </c>
      <c r="G38" s="4" t="s">
        <v>81</v>
      </c>
      <c r="H38" s="3" t="s">
        <v>73</v>
      </c>
      <c r="I38" s="3" t="s">
        <v>82</v>
      </c>
      <c r="J38" s="31">
        <v>2376938</v>
      </c>
    </row>
    <row r="39" spans="1:10" x14ac:dyDescent="0.25">
      <c r="A39" s="3" t="s">
        <v>78</v>
      </c>
      <c r="B39" s="3" t="s">
        <v>21</v>
      </c>
      <c r="C39" s="33">
        <v>60</v>
      </c>
      <c r="D39" s="3" t="s">
        <v>12</v>
      </c>
      <c r="E39" s="30">
        <v>18.75</v>
      </c>
      <c r="F39" s="30">
        <v>1125</v>
      </c>
      <c r="G39" s="4" t="s">
        <v>81</v>
      </c>
      <c r="H39" s="3" t="s">
        <v>73</v>
      </c>
      <c r="I39" s="3" t="s">
        <v>80</v>
      </c>
      <c r="J39" s="31">
        <v>2230898</v>
      </c>
    </row>
    <row r="40" spans="1:10" x14ac:dyDescent="0.25">
      <c r="A40" s="3" t="s">
        <v>79</v>
      </c>
      <c r="B40" s="3" t="s">
        <v>17</v>
      </c>
      <c r="C40" s="33">
        <v>60</v>
      </c>
      <c r="D40" s="3" t="s">
        <v>12</v>
      </c>
      <c r="E40" s="30">
        <v>6</v>
      </c>
      <c r="F40" s="30">
        <v>360</v>
      </c>
      <c r="G40" s="4" t="s">
        <v>77</v>
      </c>
      <c r="H40" s="3" t="s">
        <v>73</v>
      </c>
      <c r="I40" s="3" t="s">
        <v>76</v>
      </c>
      <c r="J40" s="31">
        <v>2237225</v>
      </c>
    </row>
    <row r="41" spans="1:10" x14ac:dyDescent="0.25">
      <c r="A41" s="3" t="s">
        <v>78</v>
      </c>
      <c r="B41" s="3" t="s">
        <v>17</v>
      </c>
      <c r="C41" s="33">
        <v>60</v>
      </c>
      <c r="D41" s="3" t="s">
        <v>12</v>
      </c>
      <c r="E41" s="30">
        <v>6.17</v>
      </c>
      <c r="F41" s="30">
        <v>370</v>
      </c>
      <c r="G41" s="4" t="s">
        <v>77</v>
      </c>
      <c r="H41" s="3" t="s">
        <v>73</v>
      </c>
      <c r="I41" s="3" t="s">
        <v>76</v>
      </c>
      <c r="J41" s="31">
        <v>2237224</v>
      </c>
    </row>
    <row r="42" spans="1:10" x14ac:dyDescent="0.25">
      <c r="A42" s="3" t="s">
        <v>75</v>
      </c>
      <c r="B42" s="3" t="s">
        <v>7</v>
      </c>
      <c r="C42" s="33">
        <v>60</v>
      </c>
      <c r="D42" s="3" t="s">
        <v>12</v>
      </c>
      <c r="E42" s="30">
        <v>12</v>
      </c>
      <c r="F42" s="30">
        <v>720</v>
      </c>
      <c r="G42" s="4" t="s">
        <v>74</v>
      </c>
      <c r="H42" s="3" t="s">
        <v>73</v>
      </c>
      <c r="I42" s="3" t="s">
        <v>72</v>
      </c>
      <c r="J42" s="31">
        <v>2231129</v>
      </c>
    </row>
    <row r="43" spans="1:10" x14ac:dyDescent="0.25">
      <c r="A43" s="3" t="s">
        <v>71</v>
      </c>
      <c r="B43" s="3" t="s">
        <v>21</v>
      </c>
      <c r="C43" s="33">
        <v>30</v>
      </c>
      <c r="D43" s="3" t="s">
        <v>12</v>
      </c>
      <c r="E43" s="30">
        <v>18.75</v>
      </c>
      <c r="F43" s="30">
        <v>563</v>
      </c>
      <c r="G43" s="4" t="s">
        <v>70</v>
      </c>
      <c r="H43" s="3" t="s">
        <v>59</v>
      </c>
      <c r="I43" s="3" t="s">
        <v>69</v>
      </c>
      <c r="J43" s="31">
        <v>2394936</v>
      </c>
    </row>
    <row r="44" spans="1:10" x14ac:dyDescent="0.25">
      <c r="A44" s="3" t="s">
        <v>68</v>
      </c>
      <c r="B44" s="3" t="s">
        <v>13</v>
      </c>
      <c r="C44" s="33">
        <v>30</v>
      </c>
      <c r="D44" s="3" t="s">
        <v>12</v>
      </c>
      <c r="E44" s="30">
        <v>9.4</v>
      </c>
      <c r="F44" s="30">
        <v>282</v>
      </c>
      <c r="G44" s="4" t="s">
        <v>67</v>
      </c>
      <c r="H44" s="3" t="s">
        <v>59</v>
      </c>
      <c r="I44" s="3" t="s">
        <v>66</v>
      </c>
      <c r="J44" s="31">
        <v>2246793</v>
      </c>
    </row>
    <row r="45" spans="1:10" x14ac:dyDescent="0.25">
      <c r="A45" s="3" t="s">
        <v>14</v>
      </c>
      <c r="B45" s="3" t="s">
        <v>13</v>
      </c>
      <c r="C45" s="33">
        <v>60</v>
      </c>
      <c r="D45" s="3" t="s">
        <v>12</v>
      </c>
      <c r="E45" s="30">
        <v>12.9</v>
      </c>
      <c r="F45" s="30">
        <v>774</v>
      </c>
      <c r="G45" s="4" t="s">
        <v>65</v>
      </c>
      <c r="H45" s="3" t="s">
        <v>59</v>
      </c>
      <c r="I45" s="3" t="s">
        <v>64</v>
      </c>
      <c r="J45" s="31">
        <v>2435381</v>
      </c>
    </row>
    <row r="46" spans="1:10" x14ac:dyDescent="0.25">
      <c r="A46" s="3" t="s">
        <v>18</v>
      </c>
      <c r="B46" s="3" t="s">
        <v>17</v>
      </c>
      <c r="C46" s="33">
        <v>60</v>
      </c>
      <c r="D46" s="3" t="s">
        <v>12</v>
      </c>
      <c r="E46" s="30">
        <v>8.67</v>
      </c>
      <c r="F46" s="30">
        <v>520</v>
      </c>
      <c r="G46" s="4" t="s">
        <v>63</v>
      </c>
      <c r="H46" s="3" t="s">
        <v>59</v>
      </c>
      <c r="I46" s="3" t="s">
        <v>62</v>
      </c>
      <c r="J46" s="31">
        <v>2409720</v>
      </c>
    </row>
    <row r="47" spans="1:10" x14ac:dyDescent="0.25">
      <c r="A47" s="3" t="s">
        <v>61</v>
      </c>
      <c r="B47" s="3" t="s">
        <v>7</v>
      </c>
      <c r="C47" s="33">
        <v>30</v>
      </c>
      <c r="D47" s="3" t="s">
        <v>12</v>
      </c>
      <c r="E47" s="30">
        <v>24</v>
      </c>
      <c r="F47" s="30">
        <v>720</v>
      </c>
      <c r="G47" s="4" t="s">
        <v>60</v>
      </c>
      <c r="H47" s="3" t="s">
        <v>59</v>
      </c>
      <c r="I47" s="3" t="s">
        <v>58</v>
      </c>
      <c r="J47" s="31">
        <v>2423596</v>
      </c>
    </row>
    <row r="48" spans="1:10" x14ac:dyDescent="0.25">
      <c r="A48" s="3" t="s">
        <v>57</v>
      </c>
      <c r="B48" s="3" t="s">
        <v>7</v>
      </c>
      <c r="C48" s="33">
        <v>120</v>
      </c>
      <c r="D48" s="3" t="s">
        <v>56</v>
      </c>
      <c r="E48" s="30">
        <v>162</v>
      </c>
      <c r="F48" s="30">
        <v>19440</v>
      </c>
      <c r="G48" s="4" t="s">
        <v>55</v>
      </c>
      <c r="H48" s="3" t="s">
        <v>26</v>
      </c>
      <c r="I48" s="3" t="s">
        <v>54</v>
      </c>
      <c r="J48" s="31">
        <v>2245126</v>
      </c>
    </row>
    <row r="49" spans="1:10" x14ac:dyDescent="0.25">
      <c r="A49" s="3" t="s">
        <v>47</v>
      </c>
      <c r="B49" s="3" t="s">
        <v>7</v>
      </c>
      <c r="C49" s="33">
        <v>120</v>
      </c>
      <c r="D49" s="3" t="s">
        <v>56</v>
      </c>
      <c r="E49" s="30">
        <v>162</v>
      </c>
      <c r="F49" s="30">
        <v>19440</v>
      </c>
      <c r="G49" s="4" t="s">
        <v>55</v>
      </c>
      <c r="H49" s="3" t="s">
        <v>26</v>
      </c>
      <c r="I49" s="3" t="s">
        <v>54</v>
      </c>
      <c r="J49" s="31">
        <v>2245127</v>
      </c>
    </row>
    <row r="50" spans="1:10" x14ac:dyDescent="0.25">
      <c r="A50" s="3" t="s">
        <v>48</v>
      </c>
      <c r="B50" s="3" t="s">
        <v>7</v>
      </c>
      <c r="C50" s="33">
        <v>60</v>
      </c>
      <c r="D50" s="3" t="s">
        <v>12</v>
      </c>
      <c r="E50" s="30">
        <v>15</v>
      </c>
      <c r="F50" s="30">
        <v>900</v>
      </c>
      <c r="G50" s="4" t="s">
        <v>53</v>
      </c>
      <c r="H50" s="3" t="s">
        <v>26</v>
      </c>
      <c r="I50" s="3" t="s">
        <v>52</v>
      </c>
      <c r="J50" s="31">
        <v>2240835</v>
      </c>
    </row>
    <row r="51" spans="1:10" x14ac:dyDescent="0.25">
      <c r="A51" s="3" t="s">
        <v>47</v>
      </c>
      <c r="B51" s="3" t="s">
        <v>7</v>
      </c>
      <c r="C51" s="33">
        <v>60</v>
      </c>
      <c r="D51" s="3" t="s">
        <v>12</v>
      </c>
      <c r="E51" s="30">
        <v>15</v>
      </c>
      <c r="F51" s="30">
        <v>900</v>
      </c>
      <c r="G51" s="4" t="s">
        <v>53</v>
      </c>
      <c r="H51" s="3" t="s">
        <v>26</v>
      </c>
      <c r="I51" s="3" t="s">
        <v>52</v>
      </c>
      <c r="J51" s="31">
        <v>2240836</v>
      </c>
    </row>
    <row r="52" spans="1:10" x14ac:dyDescent="0.25">
      <c r="A52" s="3" t="s">
        <v>46</v>
      </c>
      <c r="B52" s="3" t="s">
        <v>7</v>
      </c>
      <c r="C52" s="33">
        <v>60</v>
      </c>
      <c r="D52" s="3" t="s">
        <v>12</v>
      </c>
      <c r="E52" s="30">
        <v>15</v>
      </c>
      <c r="F52" s="30">
        <v>900</v>
      </c>
      <c r="G52" s="4" t="s">
        <v>53</v>
      </c>
      <c r="H52" s="3" t="s">
        <v>26</v>
      </c>
      <c r="I52" s="3" t="s">
        <v>52</v>
      </c>
      <c r="J52" s="31">
        <v>2240837</v>
      </c>
    </row>
    <row r="53" spans="1:10" x14ac:dyDescent="0.25">
      <c r="A53" s="3" t="s">
        <v>48</v>
      </c>
      <c r="B53" s="3" t="s">
        <v>51</v>
      </c>
      <c r="C53" s="33">
        <v>60</v>
      </c>
      <c r="D53" s="3" t="s">
        <v>12</v>
      </c>
      <c r="E53" s="30">
        <v>15</v>
      </c>
      <c r="F53" s="30">
        <v>900</v>
      </c>
      <c r="G53" s="4" t="s">
        <v>50</v>
      </c>
      <c r="H53" s="3" t="s">
        <v>26</v>
      </c>
      <c r="I53" s="3" t="s">
        <v>49</v>
      </c>
      <c r="J53" s="31">
        <v>2494507</v>
      </c>
    </row>
    <row r="54" spans="1:10" x14ac:dyDescent="0.25">
      <c r="A54" s="3" t="s">
        <v>47</v>
      </c>
      <c r="B54" s="3" t="s">
        <v>51</v>
      </c>
      <c r="C54" s="33">
        <v>60</v>
      </c>
      <c r="D54" s="3" t="s">
        <v>12</v>
      </c>
      <c r="E54" s="30">
        <v>15</v>
      </c>
      <c r="F54" s="30">
        <v>900</v>
      </c>
      <c r="G54" s="4" t="s">
        <v>50</v>
      </c>
      <c r="H54" s="3" t="s">
        <v>26</v>
      </c>
      <c r="I54" s="3" t="s">
        <v>49</v>
      </c>
      <c r="J54" s="31">
        <v>2494515</v>
      </c>
    </row>
    <row r="55" spans="1:10" x14ac:dyDescent="0.25">
      <c r="A55" s="3" t="s">
        <v>46</v>
      </c>
      <c r="B55" s="3" t="s">
        <v>51</v>
      </c>
      <c r="C55" s="33">
        <v>60</v>
      </c>
      <c r="D55" s="3" t="s">
        <v>12</v>
      </c>
      <c r="E55" s="30">
        <v>15</v>
      </c>
      <c r="F55" s="30">
        <v>900</v>
      </c>
      <c r="G55" s="4" t="s">
        <v>50</v>
      </c>
      <c r="H55" s="3" t="s">
        <v>26</v>
      </c>
      <c r="I55" s="3" t="s">
        <v>49</v>
      </c>
      <c r="J55" s="31">
        <v>2494523</v>
      </c>
    </row>
    <row r="56" spans="1:10" x14ac:dyDescent="0.25">
      <c r="A56" s="3" t="s">
        <v>48</v>
      </c>
      <c r="B56" s="3" t="s">
        <v>45</v>
      </c>
      <c r="C56" s="33">
        <v>60</v>
      </c>
      <c r="D56" s="3" t="s">
        <v>12</v>
      </c>
      <c r="E56" s="30">
        <v>18.75</v>
      </c>
      <c r="F56" s="30">
        <v>1125</v>
      </c>
      <c r="G56" s="4" t="s">
        <v>44</v>
      </c>
      <c r="H56" s="3" t="s">
        <v>26</v>
      </c>
      <c r="I56" s="3" t="s">
        <v>43</v>
      </c>
      <c r="J56" s="31">
        <v>2495597</v>
      </c>
    </row>
    <row r="57" spans="1:10" x14ac:dyDescent="0.25">
      <c r="A57" s="3" t="s">
        <v>47</v>
      </c>
      <c r="B57" s="3" t="s">
        <v>45</v>
      </c>
      <c r="C57" s="33">
        <v>60</v>
      </c>
      <c r="D57" s="3" t="s">
        <v>12</v>
      </c>
      <c r="E57" s="30">
        <v>18.75</v>
      </c>
      <c r="F57" s="30">
        <v>1125</v>
      </c>
      <c r="G57" s="4" t="s">
        <v>44</v>
      </c>
      <c r="H57" s="3" t="s">
        <v>26</v>
      </c>
      <c r="I57" s="3" t="s">
        <v>43</v>
      </c>
      <c r="J57" s="31">
        <v>2495600</v>
      </c>
    </row>
    <row r="58" spans="1:10" x14ac:dyDescent="0.25">
      <c r="A58" s="3" t="s">
        <v>46</v>
      </c>
      <c r="B58" s="3" t="s">
        <v>45</v>
      </c>
      <c r="C58" s="33">
        <v>60</v>
      </c>
      <c r="D58" s="3" t="s">
        <v>12</v>
      </c>
      <c r="E58" s="30">
        <v>18.75</v>
      </c>
      <c r="F58" s="30">
        <v>1125</v>
      </c>
      <c r="G58" s="4" t="s">
        <v>44</v>
      </c>
      <c r="H58" s="3" t="s">
        <v>26</v>
      </c>
      <c r="I58" s="3" t="s">
        <v>43</v>
      </c>
      <c r="J58" s="31">
        <v>2495619</v>
      </c>
    </row>
    <row r="59" spans="1:10" x14ac:dyDescent="0.25">
      <c r="A59" s="3" t="s">
        <v>42</v>
      </c>
      <c r="B59" s="3" t="s">
        <v>7</v>
      </c>
      <c r="C59" s="33">
        <v>30</v>
      </c>
      <c r="D59" s="3" t="s">
        <v>12</v>
      </c>
      <c r="E59" s="30">
        <v>26</v>
      </c>
      <c r="F59" s="30">
        <v>780</v>
      </c>
      <c r="G59" s="4" t="s">
        <v>40</v>
      </c>
      <c r="H59" s="3" t="s">
        <v>26</v>
      </c>
      <c r="I59" s="3" t="s">
        <v>39</v>
      </c>
      <c r="J59" s="31">
        <v>2408872</v>
      </c>
    </row>
    <row r="60" spans="1:10" x14ac:dyDescent="0.25">
      <c r="A60" s="3" t="s">
        <v>41</v>
      </c>
      <c r="B60" s="3" t="s">
        <v>7</v>
      </c>
      <c r="C60" s="33">
        <v>30</v>
      </c>
      <c r="D60" s="3" t="s">
        <v>12</v>
      </c>
      <c r="E60" s="30">
        <v>26</v>
      </c>
      <c r="F60" s="30">
        <v>780</v>
      </c>
      <c r="G60" s="4" t="s">
        <v>40</v>
      </c>
      <c r="H60" s="3" t="s">
        <v>26</v>
      </c>
      <c r="I60" s="3" t="s">
        <v>39</v>
      </c>
      <c r="J60" s="31">
        <v>2444186</v>
      </c>
    </row>
    <row r="61" spans="1:10" x14ac:dyDescent="0.25">
      <c r="A61" s="3" t="s">
        <v>38</v>
      </c>
      <c r="B61" s="3" t="s">
        <v>17</v>
      </c>
      <c r="C61" s="33">
        <v>120</v>
      </c>
      <c r="D61" s="3" t="s">
        <v>12</v>
      </c>
      <c r="E61" s="30">
        <v>4.83</v>
      </c>
      <c r="F61" s="34">
        <v>579.6</v>
      </c>
      <c r="G61" s="4" t="s">
        <v>20</v>
      </c>
      <c r="H61" s="3" t="s">
        <v>26</v>
      </c>
      <c r="I61" s="3" t="s">
        <v>36</v>
      </c>
      <c r="J61" s="31">
        <v>2245385</v>
      </c>
    </row>
    <row r="62" spans="1:10" x14ac:dyDescent="0.25">
      <c r="A62" s="3" t="s">
        <v>37</v>
      </c>
      <c r="B62" s="3" t="s">
        <v>17</v>
      </c>
      <c r="C62" s="33">
        <v>120</v>
      </c>
      <c r="D62" s="3" t="s">
        <v>12</v>
      </c>
      <c r="E62" s="30">
        <v>6.67</v>
      </c>
      <c r="F62" s="34">
        <v>800.4</v>
      </c>
      <c r="G62" s="4" t="s">
        <v>20</v>
      </c>
      <c r="H62" s="3" t="s">
        <v>26</v>
      </c>
      <c r="I62" s="3" t="s">
        <v>36</v>
      </c>
      <c r="J62" s="31">
        <v>2245386</v>
      </c>
    </row>
    <row r="63" spans="1:10" x14ac:dyDescent="0.25">
      <c r="A63" s="3" t="s">
        <v>35</v>
      </c>
      <c r="B63" s="3" t="s">
        <v>33</v>
      </c>
      <c r="C63" s="33">
        <v>120</v>
      </c>
      <c r="D63" s="3" t="s">
        <v>32</v>
      </c>
      <c r="E63" s="30">
        <v>290</v>
      </c>
      <c r="F63" s="30">
        <v>34800</v>
      </c>
      <c r="G63" s="4" t="s">
        <v>31</v>
      </c>
      <c r="H63" s="3" t="s">
        <v>26</v>
      </c>
      <c r="I63" s="3" t="s">
        <v>30</v>
      </c>
      <c r="J63" s="31">
        <v>2361752</v>
      </c>
    </row>
    <row r="64" spans="1:10" x14ac:dyDescent="0.25">
      <c r="A64" s="3" t="s">
        <v>34</v>
      </c>
      <c r="B64" s="3" t="s">
        <v>33</v>
      </c>
      <c r="C64" s="33">
        <v>120</v>
      </c>
      <c r="D64" s="3" t="s">
        <v>32</v>
      </c>
      <c r="E64" s="30">
        <v>290</v>
      </c>
      <c r="F64" s="30">
        <v>34800</v>
      </c>
      <c r="G64" s="4" t="s">
        <v>31</v>
      </c>
      <c r="H64" s="3" t="s">
        <v>26</v>
      </c>
      <c r="I64" s="3" t="s">
        <v>30</v>
      </c>
      <c r="J64" s="31">
        <v>2361760</v>
      </c>
    </row>
    <row r="65" spans="1:10" x14ac:dyDescent="0.25">
      <c r="A65" s="3" t="s">
        <v>29</v>
      </c>
      <c r="B65" s="3" t="s">
        <v>21</v>
      </c>
      <c r="C65" s="33">
        <v>30</v>
      </c>
      <c r="D65" s="3" t="s">
        <v>12</v>
      </c>
      <c r="E65" s="30">
        <v>13</v>
      </c>
      <c r="F65" s="30">
        <v>390</v>
      </c>
      <c r="G65" s="4" t="s">
        <v>20</v>
      </c>
      <c r="H65" s="3" t="s">
        <v>26</v>
      </c>
      <c r="I65" s="3" t="s">
        <v>25</v>
      </c>
      <c r="J65" s="31">
        <v>2498693</v>
      </c>
    </row>
    <row r="66" spans="1:10" x14ac:dyDescent="0.25">
      <c r="A66" s="3" t="s">
        <v>28</v>
      </c>
      <c r="B66" s="3" t="s">
        <v>21</v>
      </c>
      <c r="C66" s="33">
        <v>30</v>
      </c>
      <c r="D66" s="3" t="s">
        <v>12</v>
      </c>
      <c r="E66" s="30">
        <v>13</v>
      </c>
      <c r="F66" s="30">
        <v>390</v>
      </c>
      <c r="G66" s="4" t="s">
        <v>20</v>
      </c>
      <c r="H66" s="3" t="s">
        <v>26</v>
      </c>
      <c r="I66" s="3" t="s">
        <v>25</v>
      </c>
      <c r="J66" s="31">
        <v>2498707</v>
      </c>
    </row>
    <row r="67" spans="1:10" x14ac:dyDescent="0.25">
      <c r="A67" s="3" t="s">
        <v>27</v>
      </c>
      <c r="B67" s="3" t="s">
        <v>21</v>
      </c>
      <c r="C67" s="33">
        <v>30</v>
      </c>
      <c r="D67" s="3" t="s">
        <v>12</v>
      </c>
      <c r="E67" s="30">
        <v>13</v>
      </c>
      <c r="F67" s="30">
        <v>390</v>
      </c>
      <c r="G67" s="4" t="s">
        <v>20</v>
      </c>
      <c r="H67" s="3" t="s">
        <v>26</v>
      </c>
      <c r="I67" s="3" t="s">
        <v>25</v>
      </c>
      <c r="J67" s="31">
        <v>2498685</v>
      </c>
    </row>
    <row r="68" spans="1:10" x14ac:dyDescent="0.25">
      <c r="A68" s="3" t="s">
        <v>24</v>
      </c>
      <c r="B68" s="3" t="s">
        <v>7</v>
      </c>
      <c r="C68" s="33">
        <v>30</v>
      </c>
      <c r="D68" s="3" t="s">
        <v>12</v>
      </c>
      <c r="E68" s="30">
        <v>14</v>
      </c>
      <c r="F68" s="30">
        <v>720</v>
      </c>
      <c r="G68" s="4" t="s">
        <v>20</v>
      </c>
      <c r="H68" s="3" t="s">
        <v>10</v>
      </c>
      <c r="I68" s="3" t="s">
        <v>23</v>
      </c>
      <c r="J68" s="31">
        <v>2418401</v>
      </c>
    </row>
    <row r="69" spans="1:10" x14ac:dyDescent="0.25">
      <c r="A69" s="3" t="s">
        <v>22</v>
      </c>
      <c r="B69" s="3" t="s">
        <v>21</v>
      </c>
      <c r="C69" s="33">
        <v>30</v>
      </c>
      <c r="D69" s="3" t="s">
        <v>12</v>
      </c>
      <c r="E69" s="30">
        <v>18.75</v>
      </c>
      <c r="F69" s="30">
        <v>563</v>
      </c>
      <c r="G69" s="4" t="s">
        <v>20</v>
      </c>
      <c r="H69" s="3" t="s">
        <v>10</v>
      </c>
      <c r="I69" s="3" t="s">
        <v>19</v>
      </c>
      <c r="J69" s="31">
        <v>2418282</v>
      </c>
    </row>
    <row r="70" spans="1:10" x14ac:dyDescent="0.25">
      <c r="A70" s="3" t="s">
        <v>18</v>
      </c>
      <c r="B70" s="3" t="s">
        <v>17</v>
      </c>
      <c r="C70" s="33">
        <v>60</v>
      </c>
      <c r="D70" s="3" t="s">
        <v>12</v>
      </c>
      <c r="E70" s="30">
        <v>9.17</v>
      </c>
      <c r="F70" s="30">
        <v>550</v>
      </c>
      <c r="G70" s="4" t="s">
        <v>16</v>
      </c>
      <c r="H70" s="3" t="s">
        <v>10</v>
      </c>
      <c r="I70" s="3" t="s">
        <v>15</v>
      </c>
      <c r="J70" s="31">
        <v>2439530</v>
      </c>
    </row>
    <row r="71" spans="1:10" x14ac:dyDescent="0.25">
      <c r="A71" s="3" t="s">
        <v>14</v>
      </c>
      <c r="B71" s="3" t="s">
        <v>13</v>
      </c>
      <c r="C71" s="33">
        <v>60</v>
      </c>
      <c r="D71" s="3" t="s">
        <v>12</v>
      </c>
      <c r="E71" s="30">
        <v>12.92</v>
      </c>
      <c r="F71" s="30">
        <v>775</v>
      </c>
      <c r="G71" s="4" t="s">
        <v>11</v>
      </c>
      <c r="H71" s="3" t="s">
        <v>10</v>
      </c>
      <c r="I71" s="3" t="s">
        <v>9</v>
      </c>
      <c r="J71" s="31">
        <v>2439530</v>
      </c>
    </row>
    <row r="72" spans="1:10" ht="45" x14ac:dyDescent="0.25">
      <c r="A72" s="4" t="s">
        <v>158</v>
      </c>
      <c r="B72" s="3" t="s">
        <v>8</v>
      </c>
      <c r="C72" s="33">
        <v>30</v>
      </c>
      <c r="E72" s="30">
        <v>26</v>
      </c>
      <c r="F72" s="30">
        <v>780</v>
      </c>
      <c r="G72" s="4" t="s">
        <v>6</v>
      </c>
      <c r="H72" s="3" t="s">
        <v>2</v>
      </c>
      <c r="I72" s="3" t="s">
        <v>5</v>
      </c>
      <c r="J72" s="31">
        <v>2474522</v>
      </c>
    </row>
    <row r="73" spans="1:10" ht="45" x14ac:dyDescent="0.25">
      <c r="A73" s="4" t="s">
        <v>159</v>
      </c>
      <c r="B73" s="3" t="s">
        <v>7</v>
      </c>
      <c r="C73" s="33">
        <v>30</v>
      </c>
      <c r="E73" s="30">
        <v>26</v>
      </c>
      <c r="F73" s="30">
        <v>780</v>
      </c>
      <c r="G73" s="4" t="s">
        <v>6</v>
      </c>
      <c r="H73" s="3" t="s">
        <v>2</v>
      </c>
      <c r="I73" s="3" t="s">
        <v>5</v>
      </c>
      <c r="J73" s="31">
        <v>2515776</v>
      </c>
    </row>
    <row r="74" spans="1:10" ht="45" x14ac:dyDescent="0.25">
      <c r="A74" s="4" t="s">
        <v>160</v>
      </c>
      <c r="B74" s="3" t="s">
        <v>4</v>
      </c>
      <c r="C74" s="33">
        <v>30</v>
      </c>
      <c r="E74" s="30">
        <v>15</v>
      </c>
      <c r="F74" s="30">
        <v>450</v>
      </c>
      <c r="G74" s="4" t="s">
        <v>3</v>
      </c>
      <c r="H74" s="3" t="s">
        <v>2</v>
      </c>
      <c r="I74" s="3" t="s">
        <v>1</v>
      </c>
      <c r="J74" s="31">
        <v>2501244</v>
      </c>
    </row>
  </sheetData>
  <sheetProtection algorithmName="SHA-512" hashValue="OpiWVKEw62KjBxdv3VFQF8EfPk8SqIu2Pb+ML9JNgK5t4B/k/nTfDBHiPCAxdodqikXbu2rQJF8xfsit00cMeQ==" saltValue="G+At2O41wdPoGvJcTiZFWw==" spinCount="100000" sheet="1" scenarios="1" formatCells="0" formatColumns="0" formatRows="0" insertColumns="0" insertRows="0" insertHyperlinks="0" sort="0" autoFilter="0" pivotTables="0"/>
  <hyperlinks>
    <hyperlink ref="B1" r:id="rId1" xr:uid="{70787CDF-8A5E-4E78-9D7F-6A46E1DC3A61}"/>
  </hyperlinks>
  <pageMargins left="0.75" right="0.75" top="1" bottom="1" header="0.5" footer="0.5"/>
  <pageSetup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879C-EC59-4142-A32D-4A52D4A385D9}">
  <dimension ref="A1:I39"/>
  <sheetViews>
    <sheetView workbookViewId="0">
      <selection activeCell="B12" sqref="B12"/>
    </sheetView>
  </sheetViews>
  <sheetFormatPr defaultRowHeight="15" x14ac:dyDescent="0.25"/>
  <cols>
    <col min="1" max="1" width="59.7109375" style="3" bestFit="1" customWidth="1"/>
    <col min="2" max="2" width="119" style="3" bestFit="1" customWidth="1"/>
    <col min="3" max="3" width="13.85546875" style="3" customWidth="1"/>
    <col min="4" max="4" width="12.42578125" style="3" customWidth="1"/>
    <col min="5" max="5" width="22.7109375" style="3" customWidth="1"/>
    <col min="6" max="6" width="20.85546875" style="3" customWidth="1"/>
    <col min="7" max="7" width="34.85546875" style="3" bestFit="1" customWidth="1"/>
    <col min="8" max="8" width="26.42578125" style="3" customWidth="1"/>
    <col min="9" max="9" width="41.28515625" style="3" customWidth="1"/>
    <col min="10" max="16384" width="9.140625" style="3"/>
  </cols>
  <sheetData>
    <row r="1" spans="1:9" ht="18.75" x14ac:dyDescent="0.3">
      <c r="A1" s="42" t="s">
        <v>161</v>
      </c>
      <c r="B1" s="43" t="s">
        <v>273</v>
      </c>
    </row>
    <row r="3" spans="1:9" x14ac:dyDescent="0.25">
      <c r="A3" s="25" t="s">
        <v>274</v>
      </c>
      <c r="B3" s="25" t="s">
        <v>162</v>
      </c>
      <c r="C3" s="25" t="s">
        <v>163</v>
      </c>
      <c r="D3" s="25" t="s">
        <v>164</v>
      </c>
      <c r="E3" s="25" t="s">
        <v>165</v>
      </c>
      <c r="F3" s="25" t="s">
        <v>166</v>
      </c>
      <c r="G3" s="25" t="s">
        <v>224</v>
      </c>
      <c r="H3" s="25" t="s">
        <v>225</v>
      </c>
      <c r="I3" s="25" t="s">
        <v>226</v>
      </c>
    </row>
    <row r="4" spans="1:9" x14ac:dyDescent="0.25">
      <c r="A4" s="3" t="s">
        <v>167</v>
      </c>
      <c r="B4" s="3" t="s">
        <v>168</v>
      </c>
      <c r="C4" s="3" t="s">
        <v>169</v>
      </c>
      <c r="D4" s="3" t="s">
        <v>170</v>
      </c>
      <c r="E4" s="3">
        <v>200</v>
      </c>
      <c r="F4" s="3" t="s">
        <v>171</v>
      </c>
      <c r="G4" s="3" t="s">
        <v>171</v>
      </c>
      <c r="H4" s="3">
        <v>72.930000000000007</v>
      </c>
      <c r="I4" s="3">
        <v>14585</v>
      </c>
    </row>
    <row r="5" spans="1:9" x14ac:dyDescent="0.25">
      <c r="A5" s="3" t="s">
        <v>172</v>
      </c>
      <c r="B5" s="3" t="s">
        <v>173</v>
      </c>
      <c r="C5" s="3" t="s">
        <v>169</v>
      </c>
      <c r="D5" s="3" t="s">
        <v>170</v>
      </c>
      <c r="E5" s="3">
        <v>200</v>
      </c>
      <c r="F5" s="3" t="s">
        <v>171</v>
      </c>
      <c r="G5" s="3" t="s">
        <v>171</v>
      </c>
      <c r="H5" s="3">
        <v>82.42</v>
      </c>
      <c r="I5" s="3">
        <v>16484</v>
      </c>
    </row>
    <row r="6" spans="1:9" x14ac:dyDescent="0.25">
      <c r="A6" s="3" t="s">
        <v>174</v>
      </c>
      <c r="B6" s="3" t="s">
        <v>175</v>
      </c>
      <c r="C6" s="3" t="s">
        <v>169</v>
      </c>
      <c r="D6" s="3" t="s">
        <v>170</v>
      </c>
      <c r="E6" s="3">
        <v>200</v>
      </c>
      <c r="F6" s="3" t="s">
        <v>171</v>
      </c>
      <c r="G6" s="3">
        <v>166.2</v>
      </c>
      <c r="H6" s="3">
        <v>83.1</v>
      </c>
      <c r="I6" s="3">
        <v>16620</v>
      </c>
    </row>
    <row r="7" spans="1:9" x14ac:dyDescent="0.25">
      <c r="A7" s="3" t="s">
        <v>176</v>
      </c>
      <c r="B7" s="3" t="s">
        <v>175</v>
      </c>
      <c r="C7" s="3" t="s">
        <v>169</v>
      </c>
      <c r="D7" s="3" t="s">
        <v>170</v>
      </c>
      <c r="E7" s="3">
        <v>200</v>
      </c>
      <c r="F7" s="3" t="s">
        <v>171</v>
      </c>
      <c r="G7" s="3">
        <v>163.92</v>
      </c>
      <c r="H7" s="3">
        <v>81.96</v>
      </c>
      <c r="I7" s="3">
        <v>16392</v>
      </c>
    </row>
    <row r="8" spans="1:9" x14ac:dyDescent="0.25">
      <c r="A8" s="3" t="s">
        <v>177</v>
      </c>
      <c r="B8" s="3" t="s">
        <v>178</v>
      </c>
      <c r="C8" s="3" t="s">
        <v>169</v>
      </c>
      <c r="D8" s="3" t="s">
        <v>170</v>
      </c>
      <c r="E8" s="3">
        <v>120</v>
      </c>
      <c r="F8" s="3">
        <v>2</v>
      </c>
      <c r="G8" s="3">
        <v>188.84</v>
      </c>
      <c r="H8" s="3">
        <v>94.42</v>
      </c>
      <c r="I8" s="3">
        <v>11330</v>
      </c>
    </row>
    <row r="9" spans="1:9" x14ac:dyDescent="0.25">
      <c r="A9" s="3" t="s">
        <v>179</v>
      </c>
      <c r="B9" s="3" t="s">
        <v>178</v>
      </c>
      <c r="C9" s="3" t="s">
        <v>169</v>
      </c>
      <c r="D9" s="3" t="s">
        <v>170</v>
      </c>
      <c r="E9" s="3">
        <v>120</v>
      </c>
      <c r="F9" s="3">
        <v>2</v>
      </c>
      <c r="G9" s="3">
        <v>237.12</v>
      </c>
      <c r="H9" s="3">
        <v>118.56</v>
      </c>
      <c r="I9" s="3">
        <v>14227</v>
      </c>
    </row>
    <row r="10" spans="1:9" x14ac:dyDescent="0.25">
      <c r="A10" s="3" t="s">
        <v>180</v>
      </c>
      <c r="B10" s="3" t="s">
        <v>181</v>
      </c>
      <c r="C10" s="3" t="s">
        <v>169</v>
      </c>
      <c r="D10" s="3" t="s">
        <v>170</v>
      </c>
      <c r="E10" s="3">
        <v>200</v>
      </c>
      <c r="F10" s="3" t="s">
        <v>171</v>
      </c>
      <c r="G10" s="3" t="s">
        <v>171</v>
      </c>
      <c r="H10" s="3">
        <v>71.5</v>
      </c>
      <c r="I10" s="3">
        <v>14300</v>
      </c>
    </row>
    <row r="11" spans="1:9" x14ac:dyDescent="0.25">
      <c r="A11" s="3" t="s">
        <v>182</v>
      </c>
      <c r="B11" s="3" t="s">
        <v>183</v>
      </c>
      <c r="C11" s="3" t="s">
        <v>169</v>
      </c>
      <c r="D11" s="3" t="s">
        <v>170</v>
      </c>
      <c r="E11" s="3">
        <v>200</v>
      </c>
      <c r="F11" s="3" t="s">
        <v>171</v>
      </c>
      <c r="G11" s="3" t="s">
        <v>171</v>
      </c>
      <c r="H11" s="3">
        <v>101.75</v>
      </c>
      <c r="I11" s="3">
        <v>20350</v>
      </c>
    </row>
    <row r="12" spans="1:9" x14ac:dyDescent="0.25">
      <c r="A12" s="3" t="s">
        <v>184</v>
      </c>
      <c r="B12" s="3" t="s">
        <v>185</v>
      </c>
      <c r="C12" s="3" t="s">
        <v>169</v>
      </c>
      <c r="D12" s="3" t="s">
        <v>186</v>
      </c>
      <c r="E12" s="3">
        <v>120</v>
      </c>
      <c r="F12" s="3" t="s">
        <v>171</v>
      </c>
      <c r="G12" s="3" t="s">
        <v>171</v>
      </c>
      <c r="H12" s="3">
        <v>295</v>
      </c>
      <c r="I12" s="3">
        <v>36500</v>
      </c>
    </row>
    <row r="13" spans="1:9" x14ac:dyDescent="0.25">
      <c r="A13" s="3" t="s">
        <v>187</v>
      </c>
      <c r="B13" s="3" t="s">
        <v>185</v>
      </c>
      <c r="C13" s="3" t="s">
        <v>169</v>
      </c>
      <c r="D13" s="3" t="s">
        <v>170</v>
      </c>
      <c r="E13" s="3">
        <v>120</v>
      </c>
      <c r="F13" s="3" t="s">
        <v>171</v>
      </c>
      <c r="G13" s="3" t="s">
        <v>171</v>
      </c>
      <c r="H13" s="3">
        <v>163.75</v>
      </c>
      <c r="I13" s="3">
        <v>19650</v>
      </c>
    </row>
    <row r="14" spans="1:9" x14ac:dyDescent="0.25">
      <c r="A14" s="3" t="s">
        <v>188</v>
      </c>
      <c r="B14" s="3" t="s">
        <v>189</v>
      </c>
      <c r="C14" s="3" t="s">
        <v>169</v>
      </c>
      <c r="D14" s="3" t="s">
        <v>170</v>
      </c>
      <c r="E14" s="3">
        <v>200</v>
      </c>
      <c r="F14" s="3">
        <v>2</v>
      </c>
      <c r="G14" s="3">
        <v>98.7</v>
      </c>
      <c r="H14" s="3">
        <v>49.35</v>
      </c>
      <c r="I14" s="3">
        <v>9870</v>
      </c>
    </row>
    <row r="15" spans="1:9" x14ac:dyDescent="0.25">
      <c r="A15" s="3" t="s">
        <v>190</v>
      </c>
      <c r="B15" s="3" t="s">
        <v>191</v>
      </c>
      <c r="C15" s="3" t="s">
        <v>169</v>
      </c>
      <c r="D15" s="3" t="s">
        <v>170</v>
      </c>
      <c r="E15" s="3">
        <v>120</v>
      </c>
      <c r="F15" s="3" t="s">
        <v>171</v>
      </c>
      <c r="G15" s="3" t="s">
        <v>171</v>
      </c>
      <c r="H15" s="3">
        <v>130</v>
      </c>
      <c r="I15" s="3">
        <v>15600</v>
      </c>
    </row>
    <row r="16" spans="1:9" x14ac:dyDescent="0.25">
      <c r="A16" s="3" t="s">
        <v>192</v>
      </c>
      <c r="B16" s="3" t="s">
        <v>193</v>
      </c>
      <c r="C16" s="3" t="s">
        <v>169</v>
      </c>
      <c r="D16" s="3" t="s">
        <v>170</v>
      </c>
      <c r="E16" s="3">
        <v>200</v>
      </c>
      <c r="F16" s="3">
        <v>2</v>
      </c>
      <c r="G16" s="3">
        <v>252.6</v>
      </c>
      <c r="H16" s="3">
        <v>126.3</v>
      </c>
      <c r="I16" s="3">
        <v>25260</v>
      </c>
    </row>
    <row r="17" spans="1:9" x14ac:dyDescent="0.25">
      <c r="A17" s="3" t="s">
        <v>194</v>
      </c>
      <c r="B17" s="3" t="s">
        <v>195</v>
      </c>
      <c r="C17" s="3" t="s">
        <v>169</v>
      </c>
      <c r="D17" s="3" t="s">
        <v>170</v>
      </c>
      <c r="E17" s="3">
        <v>120</v>
      </c>
      <c r="F17" s="3">
        <v>2</v>
      </c>
      <c r="G17" s="3">
        <v>317</v>
      </c>
      <c r="H17" s="3">
        <v>158</v>
      </c>
      <c r="I17" s="3">
        <v>19000</v>
      </c>
    </row>
    <row r="18" spans="1:9" x14ac:dyDescent="0.25">
      <c r="A18" s="3" t="s">
        <v>196</v>
      </c>
      <c r="B18" s="3" t="s">
        <v>195</v>
      </c>
      <c r="C18" s="3" t="s">
        <v>169</v>
      </c>
      <c r="D18" s="3" t="s">
        <v>170</v>
      </c>
      <c r="E18" s="3">
        <v>120</v>
      </c>
      <c r="F18" s="3">
        <v>2</v>
      </c>
      <c r="G18" s="3">
        <v>339.46</v>
      </c>
      <c r="H18" s="3">
        <v>169.73</v>
      </c>
      <c r="I18" s="3">
        <v>20370</v>
      </c>
    </row>
    <row r="19" spans="1:9" x14ac:dyDescent="0.25">
      <c r="A19" s="3" t="s">
        <v>197</v>
      </c>
      <c r="B19" s="3" t="s">
        <v>198</v>
      </c>
      <c r="C19" s="3" t="s">
        <v>169</v>
      </c>
      <c r="D19" s="3" t="s">
        <v>170</v>
      </c>
      <c r="E19" s="3">
        <v>120</v>
      </c>
      <c r="F19" s="3" t="s">
        <v>171</v>
      </c>
      <c r="G19" s="3" t="s">
        <v>171</v>
      </c>
      <c r="H19" s="3">
        <v>118.99</v>
      </c>
      <c r="I19" s="3">
        <v>14279</v>
      </c>
    </row>
    <row r="20" spans="1:9" x14ac:dyDescent="0.25">
      <c r="A20" s="3" t="s">
        <v>199</v>
      </c>
      <c r="B20" s="3" t="s">
        <v>200</v>
      </c>
      <c r="C20" s="3" t="s">
        <v>169</v>
      </c>
      <c r="D20" s="3" t="s">
        <v>170</v>
      </c>
      <c r="E20" s="3">
        <v>200</v>
      </c>
      <c r="F20" s="3" t="s">
        <v>171</v>
      </c>
      <c r="G20" s="3" t="s">
        <v>171</v>
      </c>
      <c r="H20" s="3">
        <v>140</v>
      </c>
      <c r="I20" s="3">
        <v>28000</v>
      </c>
    </row>
    <row r="21" spans="1:9" x14ac:dyDescent="0.25">
      <c r="A21" s="3" t="s">
        <v>201</v>
      </c>
      <c r="B21" s="3" t="s">
        <v>202</v>
      </c>
      <c r="C21" s="3" t="s">
        <v>203</v>
      </c>
      <c r="D21" s="3" t="s">
        <v>123</v>
      </c>
      <c r="E21" s="3">
        <v>30</v>
      </c>
      <c r="F21" s="3">
        <v>1</v>
      </c>
      <c r="G21" s="3">
        <v>12.8</v>
      </c>
      <c r="H21" s="3">
        <v>12.8</v>
      </c>
      <c r="I21" s="3">
        <v>384</v>
      </c>
    </row>
    <row r="22" spans="1:9" x14ac:dyDescent="0.25">
      <c r="A22" s="3" t="s">
        <v>201</v>
      </c>
      <c r="B22" s="3" t="s">
        <v>204</v>
      </c>
      <c r="C22" s="3" t="s">
        <v>203</v>
      </c>
      <c r="D22" s="3" t="s">
        <v>123</v>
      </c>
      <c r="E22" s="3">
        <v>30</v>
      </c>
      <c r="F22" s="3">
        <v>1</v>
      </c>
      <c r="G22" s="3">
        <v>11.96</v>
      </c>
      <c r="H22" s="3">
        <v>11.96</v>
      </c>
      <c r="I22" s="3">
        <v>359</v>
      </c>
    </row>
    <row r="23" spans="1:9" x14ac:dyDescent="0.25">
      <c r="A23" s="3" t="s">
        <v>205</v>
      </c>
      <c r="B23" s="3" t="s">
        <v>204</v>
      </c>
      <c r="C23" s="3" t="s">
        <v>203</v>
      </c>
      <c r="D23" s="3" t="s">
        <v>123</v>
      </c>
      <c r="E23" s="3">
        <v>30</v>
      </c>
      <c r="F23" s="3">
        <v>1</v>
      </c>
      <c r="G23" s="3">
        <v>16.03</v>
      </c>
      <c r="H23" s="3">
        <v>16.03</v>
      </c>
      <c r="I23" s="3">
        <v>481</v>
      </c>
    </row>
    <row r="24" spans="1:9" x14ac:dyDescent="0.25">
      <c r="A24" s="3" t="s">
        <v>206</v>
      </c>
      <c r="B24" s="3" t="s">
        <v>204</v>
      </c>
      <c r="C24" s="3" t="s">
        <v>203</v>
      </c>
      <c r="D24" s="3" t="s">
        <v>123</v>
      </c>
      <c r="E24" s="3">
        <v>90</v>
      </c>
      <c r="F24" s="3">
        <v>1</v>
      </c>
      <c r="G24" s="3">
        <v>6.13</v>
      </c>
      <c r="H24" s="3">
        <v>6.13</v>
      </c>
      <c r="I24" s="3" t="s">
        <v>171</v>
      </c>
    </row>
    <row r="25" spans="1:9" x14ac:dyDescent="0.25">
      <c r="A25" s="3" t="s">
        <v>207</v>
      </c>
      <c r="B25" s="3" t="s">
        <v>208</v>
      </c>
      <c r="C25" s="3" t="s">
        <v>203</v>
      </c>
      <c r="D25" s="3" t="s">
        <v>123</v>
      </c>
      <c r="E25" s="3" t="s">
        <v>171</v>
      </c>
      <c r="F25" s="3" t="s">
        <v>171</v>
      </c>
      <c r="G25" s="3" t="s">
        <v>171</v>
      </c>
      <c r="H25" s="3" t="s">
        <v>171</v>
      </c>
      <c r="I25" s="3">
        <v>588.5</v>
      </c>
    </row>
    <row r="26" spans="1:9" x14ac:dyDescent="0.25">
      <c r="A26" s="3" t="s">
        <v>209</v>
      </c>
      <c r="B26" s="3" t="s">
        <v>178</v>
      </c>
      <c r="C26" s="3" t="s">
        <v>203</v>
      </c>
      <c r="D26" s="3" t="s">
        <v>123</v>
      </c>
      <c r="E26" s="3">
        <v>120</v>
      </c>
      <c r="F26" s="3">
        <v>1</v>
      </c>
      <c r="G26" s="3">
        <v>7.63</v>
      </c>
      <c r="H26" s="3">
        <v>7.63</v>
      </c>
      <c r="I26" s="3">
        <v>916</v>
      </c>
    </row>
    <row r="27" spans="1:9" x14ac:dyDescent="0.25">
      <c r="A27" s="3" t="s">
        <v>210</v>
      </c>
      <c r="B27" s="3" t="s">
        <v>178</v>
      </c>
      <c r="C27" s="3" t="s">
        <v>203</v>
      </c>
      <c r="D27" s="3" t="s">
        <v>123</v>
      </c>
      <c r="E27" s="3">
        <v>120</v>
      </c>
      <c r="F27" s="3">
        <v>1</v>
      </c>
      <c r="G27" s="3">
        <v>7.64</v>
      </c>
      <c r="H27" s="3">
        <v>7.64</v>
      </c>
      <c r="I27" s="3">
        <v>917</v>
      </c>
    </row>
    <row r="28" spans="1:9" x14ac:dyDescent="0.25">
      <c r="A28" s="3" t="s">
        <v>211</v>
      </c>
      <c r="B28" s="3" t="s">
        <v>212</v>
      </c>
      <c r="C28" s="3" t="s">
        <v>203</v>
      </c>
      <c r="D28" s="3" t="s">
        <v>123</v>
      </c>
      <c r="E28" s="3">
        <v>30</v>
      </c>
      <c r="F28" s="3">
        <v>1</v>
      </c>
      <c r="G28" s="3">
        <v>27</v>
      </c>
      <c r="H28" s="3">
        <v>27</v>
      </c>
      <c r="I28" s="3">
        <v>800</v>
      </c>
    </row>
    <row r="29" spans="1:9" x14ac:dyDescent="0.25">
      <c r="A29" s="3" t="s">
        <v>213</v>
      </c>
      <c r="B29" s="3" t="s">
        <v>212</v>
      </c>
      <c r="C29" s="3" t="s">
        <v>203</v>
      </c>
      <c r="D29" s="3" t="s">
        <v>123</v>
      </c>
      <c r="E29" s="3">
        <v>30</v>
      </c>
      <c r="F29" s="3">
        <v>1</v>
      </c>
      <c r="G29" s="3">
        <v>25.5</v>
      </c>
      <c r="H29" s="3">
        <v>25.5</v>
      </c>
      <c r="I29" s="3">
        <v>764.66</v>
      </c>
    </row>
    <row r="30" spans="1:9" x14ac:dyDescent="0.25">
      <c r="A30" s="3" t="s">
        <v>214</v>
      </c>
      <c r="B30" s="3" t="s">
        <v>215</v>
      </c>
      <c r="C30" s="3" t="s">
        <v>203</v>
      </c>
      <c r="D30" s="3" t="s">
        <v>123</v>
      </c>
      <c r="E30" s="3">
        <v>60</v>
      </c>
      <c r="F30" s="3">
        <v>1</v>
      </c>
      <c r="G30" s="3">
        <v>15</v>
      </c>
      <c r="H30" s="3">
        <v>15</v>
      </c>
      <c r="I30" s="3">
        <v>900</v>
      </c>
    </row>
    <row r="31" spans="1:9" x14ac:dyDescent="0.25">
      <c r="A31" s="3" t="s">
        <v>216</v>
      </c>
      <c r="B31" s="3" t="s">
        <v>215</v>
      </c>
      <c r="C31" s="3" t="s">
        <v>203</v>
      </c>
      <c r="D31" s="3" t="s">
        <v>123</v>
      </c>
      <c r="E31" s="3">
        <v>60</v>
      </c>
      <c r="F31" s="3">
        <v>1</v>
      </c>
      <c r="G31" s="3">
        <v>20.86</v>
      </c>
      <c r="H31" s="3">
        <v>20.86</v>
      </c>
      <c r="I31" s="3">
        <v>1250</v>
      </c>
    </row>
    <row r="32" spans="1:9" x14ac:dyDescent="0.25">
      <c r="A32" s="3" t="s">
        <v>217</v>
      </c>
      <c r="B32" s="3" t="s">
        <v>200</v>
      </c>
      <c r="C32" s="3" t="s">
        <v>203</v>
      </c>
      <c r="D32" s="3" t="s">
        <v>123</v>
      </c>
      <c r="E32" s="3" t="s">
        <v>171</v>
      </c>
      <c r="F32" s="3" t="s">
        <v>171</v>
      </c>
      <c r="G32" s="3" t="s">
        <v>171</v>
      </c>
      <c r="H32" s="3" t="s">
        <v>171</v>
      </c>
      <c r="I32" s="3">
        <v>600</v>
      </c>
    </row>
    <row r="33" spans="1:9" x14ac:dyDescent="0.25">
      <c r="A33" s="3" t="s">
        <v>218</v>
      </c>
      <c r="B33" s="3" t="s">
        <v>173</v>
      </c>
      <c r="C33" s="3" t="s">
        <v>219</v>
      </c>
      <c r="D33" s="3" t="s">
        <v>123</v>
      </c>
      <c r="E33" s="3">
        <v>120</v>
      </c>
      <c r="F33" s="3">
        <v>1</v>
      </c>
      <c r="G33" s="3">
        <v>6.46</v>
      </c>
      <c r="H33" s="3">
        <v>6.46</v>
      </c>
      <c r="I33" s="3">
        <v>775</v>
      </c>
    </row>
    <row r="34" spans="1:9" x14ac:dyDescent="0.25">
      <c r="A34" s="3" t="s">
        <v>220</v>
      </c>
      <c r="B34" s="3" t="s">
        <v>221</v>
      </c>
      <c r="C34" s="3" t="s">
        <v>219</v>
      </c>
      <c r="D34" s="3" t="s">
        <v>123</v>
      </c>
      <c r="E34" s="3">
        <v>60</v>
      </c>
      <c r="F34" s="3">
        <v>2</v>
      </c>
      <c r="G34" s="3">
        <v>25.83</v>
      </c>
      <c r="H34" s="3">
        <v>12.92</v>
      </c>
      <c r="I34" s="3">
        <v>775</v>
      </c>
    </row>
    <row r="35" spans="1:9" x14ac:dyDescent="0.25">
      <c r="A35" s="3" t="s">
        <v>222</v>
      </c>
      <c r="B35" s="3" t="s">
        <v>221</v>
      </c>
      <c r="C35" s="3" t="s">
        <v>219</v>
      </c>
      <c r="D35" s="3" t="s">
        <v>123</v>
      </c>
      <c r="E35" s="3" t="s">
        <v>171</v>
      </c>
      <c r="F35" s="3">
        <v>2</v>
      </c>
      <c r="G35" s="3">
        <v>11.33</v>
      </c>
      <c r="H35" s="3">
        <v>5.67</v>
      </c>
      <c r="I35" s="3" t="s">
        <v>171</v>
      </c>
    </row>
    <row r="36" spans="1:9" x14ac:dyDescent="0.25">
      <c r="A36" s="3" t="s">
        <v>223</v>
      </c>
      <c r="B36" s="3" t="s">
        <v>221</v>
      </c>
      <c r="C36" s="3" t="s">
        <v>219</v>
      </c>
      <c r="D36" s="3" t="s">
        <v>123</v>
      </c>
      <c r="E36" s="3" t="s">
        <v>171</v>
      </c>
      <c r="F36" s="3">
        <v>2</v>
      </c>
      <c r="G36" s="3">
        <v>7.67</v>
      </c>
      <c r="H36" s="3">
        <v>3.83</v>
      </c>
      <c r="I36" s="3" t="s">
        <v>171</v>
      </c>
    </row>
    <row r="39" spans="1:9" x14ac:dyDescent="0.25">
      <c r="A39" s="2"/>
    </row>
  </sheetData>
  <sheetProtection sheet="1" scenarios="1" formatCells="0" formatColumns="0" formatRows="0" insertColumns="0" insertRows="0" insertHyperlinks="0" sort="0" autoFilter="0" pivotTables="0"/>
  <hyperlinks>
    <hyperlink ref="B1" r:id="rId1" location="sustainability-14-07106-t002" xr:uid="{4813F347-A6EB-4476-A06F-7C3504560359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5855D-E9AC-4B11-92F0-30154AB8D3D8}">
  <dimension ref="A1:C10"/>
  <sheetViews>
    <sheetView workbookViewId="0">
      <selection activeCell="F6" sqref="F6"/>
    </sheetView>
  </sheetViews>
  <sheetFormatPr defaultRowHeight="15" x14ac:dyDescent="0.25"/>
  <cols>
    <col min="1" max="2" width="25.7109375" style="21" customWidth="1"/>
    <col min="3" max="3" width="23.140625" style="21" customWidth="1"/>
    <col min="4" max="16384" width="9.140625" style="21"/>
  </cols>
  <sheetData>
    <row r="1" spans="1:3" ht="18.75" x14ac:dyDescent="0.3">
      <c r="A1" s="42" t="s">
        <v>161</v>
      </c>
      <c r="B1" s="43" t="s">
        <v>272</v>
      </c>
    </row>
    <row r="3" spans="1:3" x14ac:dyDescent="0.25">
      <c r="A3" s="20" t="s">
        <v>227</v>
      </c>
      <c r="B3" s="20" t="s">
        <v>236</v>
      </c>
      <c r="C3" s="10" t="s">
        <v>235</v>
      </c>
    </row>
    <row r="4" spans="1:3" ht="30" x14ac:dyDescent="0.25">
      <c r="A4" s="22" t="s">
        <v>228</v>
      </c>
      <c r="B4" s="23">
        <v>8.6</v>
      </c>
      <c r="C4" s="24">
        <f>B4*1000</f>
        <v>8600</v>
      </c>
    </row>
    <row r="5" spans="1:3" ht="30" x14ac:dyDescent="0.25">
      <c r="A5" s="22" t="s">
        <v>229</v>
      </c>
      <c r="B5" s="23">
        <v>8.6</v>
      </c>
      <c r="C5" s="24">
        <f t="shared" ref="C5:C10" si="0">B5*1000</f>
        <v>8600</v>
      </c>
    </row>
    <row r="6" spans="1:3" ht="30" x14ac:dyDescent="0.25">
      <c r="A6" s="22" t="s">
        <v>230</v>
      </c>
      <c r="B6" s="23">
        <v>0.182</v>
      </c>
      <c r="C6" s="24">
        <f t="shared" si="0"/>
        <v>182</v>
      </c>
    </row>
    <row r="7" spans="1:3" ht="30" x14ac:dyDescent="0.25">
      <c r="A7" s="22" t="s">
        <v>231</v>
      </c>
      <c r="B7" s="23">
        <v>0.182</v>
      </c>
      <c r="C7" s="24">
        <f t="shared" si="0"/>
        <v>182</v>
      </c>
    </row>
    <row r="8" spans="1:3" ht="30" x14ac:dyDescent="0.25">
      <c r="A8" s="22" t="s">
        <v>232</v>
      </c>
      <c r="B8" s="23">
        <v>0.75</v>
      </c>
      <c r="C8" s="24">
        <f t="shared" si="0"/>
        <v>750</v>
      </c>
    </row>
    <row r="9" spans="1:3" ht="30" x14ac:dyDescent="0.25">
      <c r="A9" s="22" t="s">
        <v>233</v>
      </c>
      <c r="B9" s="23">
        <v>17.7</v>
      </c>
      <c r="C9" s="24">
        <f t="shared" si="0"/>
        <v>17700</v>
      </c>
    </row>
    <row r="10" spans="1:3" ht="30" x14ac:dyDescent="0.25">
      <c r="A10" s="22" t="s">
        <v>234</v>
      </c>
      <c r="B10" s="23">
        <v>17.7</v>
      </c>
      <c r="C10" s="24">
        <f t="shared" si="0"/>
        <v>17700</v>
      </c>
    </row>
  </sheetData>
  <sheetProtection algorithmName="SHA-512" hashValue="irp5nwT7IBtoLgWyYiw+YKQRKF4B7ULg+BwXYHFNwLH1lye3rI7fq0aURHROf42SXktLSSym/HuTShoPbVadPw==" saltValue="NbwrmgXh91aEzL8raB28sg==" spinCount="100000" sheet="1" scenarios="1" formatCells="0" formatColumns="0" formatRows="0" insertColumns="0" insertRows="0" insertHyperlinks="0" sort="0" autoFilter="0" pivotTables="0"/>
  <hyperlinks>
    <hyperlink ref="B1" r:id="rId1" xr:uid="{BDD3FC08-638B-4A13-AEE3-B79719CA4D57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448B2-070D-4ABA-855E-55B4FF87BB67}">
  <dimension ref="A1:G34"/>
  <sheetViews>
    <sheetView workbookViewId="0"/>
  </sheetViews>
  <sheetFormatPr defaultRowHeight="15" x14ac:dyDescent="0.25"/>
  <cols>
    <col min="1" max="1" width="43" style="3" customWidth="1"/>
    <col min="2" max="2" width="28.85546875" style="3" bestFit="1" customWidth="1"/>
    <col min="3" max="3" width="38.85546875" style="4" customWidth="1"/>
    <col min="4" max="4" width="31.85546875" style="3" customWidth="1"/>
    <col min="5" max="5" width="38.5703125" style="4" customWidth="1"/>
    <col min="6" max="6" width="91" style="4" bestFit="1" customWidth="1"/>
    <col min="7" max="7" width="28.28515625" style="4" customWidth="1"/>
    <col min="8" max="8" width="17.42578125" style="3" customWidth="1"/>
    <col min="9" max="16384" width="9.140625" style="3"/>
  </cols>
  <sheetData>
    <row r="1" spans="1:5" x14ac:dyDescent="0.25">
      <c r="A1" s="2" t="s">
        <v>237</v>
      </c>
    </row>
    <row r="2" spans="1:5" x14ac:dyDescent="0.25">
      <c r="A2" s="3" t="s">
        <v>238</v>
      </c>
    </row>
    <row r="3" spans="1:5" x14ac:dyDescent="0.25">
      <c r="A3" s="3" t="s">
        <v>239</v>
      </c>
    </row>
    <row r="5" spans="1:5" x14ac:dyDescent="0.25">
      <c r="A5" s="2" t="s">
        <v>265</v>
      </c>
    </row>
    <row r="6" spans="1:5" x14ac:dyDescent="0.25">
      <c r="A6" s="7" t="s">
        <v>242</v>
      </c>
      <c r="B6" s="7" t="s">
        <v>255</v>
      </c>
      <c r="C6" s="8" t="s">
        <v>256</v>
      </c>
      <c r="D6" s="7" t="s">
        <v>269</v>
      </c>
    </row>
    <row r="7" spans="1:5" x14ac:dyDescent="0.25">
      <c r="A7" s="7" t="s">
        <v>241</v>
      </c>
      <c r="B7" s="12">
        <f>B17/1000*D17</f>
        <v>1.6200000000000001E-5</v>
      </c>
      <c r="C7" s="13" t="s">
        <v>257</v>
      </c>
      <c r="D7" s="12">
        <f>SUM(B7:C7)</f>
        <v>1.6200000000000001E-5</v>
      </c>
    </row>
    <row r="8" spans="1:5" x14ac:dyDescent="0.25">
      <c r="A8" s="7" t="s">
        <v>244</v>
      </c>
      <c r="B8" s="12">
        <f>B18/1000*D18</f>
        <v>1.1999999999999999E-3</v>
      </c>
      <c r="C8" s="13" t="s">
        <v>257</v>
      </c>
      <c r="D8" s="12">
        <f t="shared" ref="D8:D11" si="0">SUM(B8:C8)</f>
        <v>1.1999999999999999E-3</v>
      </c>
    </row>
    <row r="9" spans="1:5" x14ac:dyDescent="0.25">
      <c r="A9" s="7" t="s">
        <v>250</v>
      </c>
      <c r="B9" s="12">
        <f>B20/1000*D20</f>
        <v>1.2526703999999997E-6</v>
      </c>
      <c r="C9" s="13" t="s">
        <v>257</v>
      </c>
      <c r="D9" s="12">
        <f t="shared" si="0"/>
        <v>1.2526703999999997E-6</v>
      </c>
    </row>
    <row r="10" spans="1:5" x14ac:dyDescent="0.25">
      <c r="A10" s="7" t="s">
        <v>252</v>
      </c>
      <c r="B10" s="12">
        <f>B24/1000*D24</f>
        <v>1.9034995919999999E-2</v>
      </c>
      <c r="C10" s="13">
        <f>B24/1000*E24</f>
        <v>5.3898660000000003E-5</v>
      </c>
      <c r="D10" s="12">
        <f t="shared" si="0"/>
        <v>1.9088894579999998E-2</v>
      </c>
    </row>
    <row r="11" spans="1:5" x14ac:dyDescent="0.25">
      <c r="A11" s="7" t="s">
        <v>253</v>
      </c>
      <c r="B11" s="12">
        <f>B25/1000*D25</f>
        <v>1.9324419089999999E-2</v>
      </c>
      <c r="C11" s="13">
        <f>B25/1000*E25</f>
        <v>5.3898660000000003E-5</v>
      </c>
      <c r="D11" s="12">
        <f t="shared" si="0"/>
        <v>1.9378317749999999E-2</v>
      </c>
    </row>
    <row r="12" spans="1:5" x14ac:dyDescent="0.25">
      <c r="A12" s="14" t="s">
        <v>268</v>
      </c>
      <c r="B12" s="15">
        <f>SUM(B7:B11)</f>
        <v>3.9576867680400002E-2</v>
      </c>
      <c r="C12" s="16">
        <f>SUM(C10:C11)</f>
        <v>1.0779732000000001E-4</v>
      </c>
      <c r="D12" s="15">
        <f>SUM(B12:C12)</f>
        <v>3.96846650004E-2</v>
      </c>
    </row>
    <row r="13" spans="1:5" x14ac:dyDescent="0.25">
      <c r="A13" s="17"/>
      <c r="B13" s="18"/>
      <c r="C13" s="19"/>
      <c r="D13" s="18"/>
    </row>
    <row r="14" spans="1:5" x14ac:dyDescent="0.25">
      <c r="A14" s="17"/>
      <c r="B14" s="18"/>
      <c r="C14" s="19"/>
      <c r="D14" s="18"/>
    </row>
    <row r="15" spans="1:5" x14ac:dyDescent="0.25">
      <c r="A15" s="2" t="s">
        <v>240</v>
      </c>
    </row>
    <row r="16" spans="1:5" s="6" customFormat="1" ht="30" x14ac:dyDescent="0.25">
      <c r="A16" s="5" t="s">
        <v>242</v>
      </c>
      <c r="B16" s="5" t="s">
        <v>243</v>
      </c>
      <c r="C16" s="5" t="s">
        <v>245</v>
      </c>
      <c r="D16" s="5" t="s">
        <v>258</v>
      </c>
      <c r="E16" s="5" t="s">
        <v>161</v>
      </c>
    </row>
    <row r="17" spans="1:7" ht="30" x14ac:dyDescent="0.25">
      <c r="A17" s="7" t="s">
        <v>241</v>
      </c>
      <c r="B17" s="7">
        <f>9*30/1000</f>
        <v>0.27</v>
      </c>
      <c r="C17" s="8" t="s">
        <v>246</v>
      </c>
      <c r="D17" s="7">
        <v>0.06</v>
      </c>
      <c r="E17" s="9" t="s">
        <v>264</v>
      </c>
    </row>
    <row r="18" spans="1:7" ht="30" x14ac:dyDescent="0.25">
      <c r="A18" s="7" t="s">
        <v>244</v>
      </c>
      <c r="B18" s="7">
        <f>2%*30</f>
        <v>0.6</v>
      </c>
      <c r="C18" s="8" t="s">
        <v>247</v>
      </c>
      <c r="D18" s="7">
        <v>2</v>
      </c>
      <c r="E18" s="9" t="s">
        <v>259</v>
      </c>
    </row>
    <row r="19" spans="1:7" x14ac:dyDescent="0.25">
      <c r="A19" s="7" t="s">
        <v>248</v>
      </c>
      <c r="B19" s="7">
        <v>0</v>
      </c>
      <c r="C19" s="8" t="s">
        <v>249</v>
      </c>
      <c r="D19" s="7"/>
      <c r="E19" s="8"/>
    </row>
    <row r="20" spans="1:7" ht="60" x14ac:dyDescent="0.25">
      <c r="A20" s="7" t="s">
        <v>250</v>
      </c>
      <c r="B20" s="7">
        <f>1.0046*30-B17-B18</f>
        <v>29.267999999999997</v>
      </c>
      <c r="C20" s="8" t="s">
        <v>266</v>
      </c>
      <c r="D20" s="7">
        <f>42.8/1000000</f>
        <v>4.2799999999999997E-5</v>
      </c>
      <c r="E20" s="9" t="s">
        <v>270</v>
      </c>
    </row>
    <row r="22" spans="1:7" x14ac:dyDescent="0.25">
      <c r="A22" s="2" t="s">
        <v>251</v>
      </c>
    </row>
    <row r="23" spans="1:7" ht="45" x14ac:dyDescent="0.25">
      <c r="A23" s="10" t="s">
        <v>260</v>
      </c>
      <c r="B23" s="5" t="s">
        <v>243</v>
      </c>
      <c r="C23" s="10" t="s">
        <v>245</v>
      </c>
      <c r="D23" s="5" t="s">
        <v>267</v>
      </c>
      <c r="E23" s="5" t="s">
        <v>263</v>
      </c>
      <c r="F23" s="10" t="s">
        <v>161</v>
      </c>
      <c r="G23" s="3"/>
    </row>
    <row r="24" spans="1:7" x14ac:dyDescent="0.25">
      <c r="A24" s="7" t="s">
        <v>261</v>
      </c>
      <c r="B24" s="8">
        <v>6</v>
      </c>
      <c r="C24" s="47" t="s">
        <v>254</v>
      </c>
      <c r="D24" s="1">
        <f>3172.49932/1000</f>
        <v>3.17249932</v>
      </c>
      <c r="E24" s="11">
        <f>8.98311/1000</f>
        <v>8.9831100000000007E-3</v>
      </c>
      <c r="F24" s="49" t="s">
        <v>271</v>
      </c>
      <c r="G24" s="3"/>
    </row>
    <row r="25" spans="1:7" x14ac:dyDescent="0.25">
      <c r="A25" s="7" t="s">
        <v>262</v>
      </c>
      <c r="B25" s="8">
        <v>6</v>
      </c>
      <c r="C25" s="48"/>
      <c r="D25" s="1">
        <f>(2577.57172+3863.90131)/2/1000</f>
        <v>3.220736515</v>
      </c>
      <c r="E25" s="11">
        <f>8.98311/1000</f>
        <v>8.9831100000000007E-3</v>
      </c>
      <c r="F25" s="50"/>
      <c r="G25" s="3"/>
    </row>
    <row r="27" spans="1:7" x14ac:dyDescent="0.25">
      <c r="C27" s="3"/>
    </row>
    <row r="28" spans="1:7" x14ac:dyDescent="0.25">
      <c r="C28" s="3"/>
    </row>
    <row r="29" spans="1:7" x14ac:dyDescent="0.25">
      <c r="C29" s="3"/>
    </row>
    <row r="30" spans="1:7" x14ac:dyDescent="0.25">
      <c r="C30" s="3"/>
    </row>
    <row r="31" spans="1:7" x14ac:dyDescent="0.25">
      <c r="C31" s="3"/>
    </row>
    <row r="32" spans="1:7" x14ac:dyDescent="0.25">
      <c r="C32" s="3"/>
    </row>
    <row r="33" spans="3:3" x14ac:dyDescent="0.25">
      <c r="C33" s="3"/>
    </row>
    <row r="34" spans="3:3" x14ac:dyDescent="0.25">
      <c r="C34" s="3"/>
    </row>
  </sheetData>
  <sheetProtection algorithmName="SHA-512" hashValue="/bUr1GtWBzz6mHX2MhwJwx3p4LPjgL/HfFzPxfKCoq0kUGRLxaL7TIbbVA03NNmxs1X9eCD20k+x8232wEPjmw==" saltValue="NTD2leui/6Pv841lvjBV7A==" spinCount="100000" sheet="1" scenarios="1" formatCells="0" formatColumns="0" formatRows="0" insertColumns="0" insertRows="0" insertHyperlinks="0" sort="0" autoFilter="0" pivotTables="0"/>
  <mergeCells count="2">
    <mergeCell ref="C24:C25"/>
    <mergeCell ref="F24:F25"/>
  </mergeCells>
  <conditionalFormatting sqref="E24">
    <cfRule type="expression" dxfId="1" priority="2" stopIfTrue="1">
      <formula>E24=""</formula>
    </cfRule>
  </conditionalFormatting>
  <conditionalFormatting sqref="E25">
    <cfRule type="expression" dxfId="0" priority="1" stopIfTrue="1">
      <formula>E25=""</formula>
    </cfRule>
  </conditionalFormatting>
  <hyperlinks>
    <hyperlink ref="C24" r:id="rId1" xr:uid="{C0524694-DC2A-42CF-B9E3-A0236D06DAE1}"/>
    <hyperlink ref="E18" r:id="rId2" xr:uid="{B1DC0426-FD65-4184-8C65-743C6737E8BD}"/>
    <hyperlink ref="E17" r:id="rId3" xr:uid="{250427C8-3A09-4982-8E05-57ECDAB6C1FC}"/>
    <hyperlink ref="E20" r:id="rId4" xr:uid="{3C063B2D-693A-4323-B4EE-52608E0FCF84}"/>
    <hyperlink ref="F24" r:id="rId5" xr:uid="{2CC9F0BD-8D6D-429A-99B6-6BF2028C14C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CASCADES Reference Lookup</vt:lpstr>
      <vt:lpstr>Publication Reference 1</vt:lpstr>
      <vt:lpstr>Publication Reference 2</vt:lpstr>
      <vt:lpstr>Carbon Estimate Saline Spray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Weijia Shi</dc:creator>
  <cp:lastModifiedBy>Weijia Shi</cp:lastModifiedBy>
  <dcterms:created xsi:type="dcterms:W3CDTF">2025-12-04T22:34:30Z</dcterms:created>
  <dcterms:modified xsi:type="dcterms:W3CDTF">2026-06-11T20:12:19Z</dcterms:modified>
</cp:coreProperties>
</file>